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1校運會\"/>
    </mc:Choice>
  </mc:AlternateContent>
  <bookViews>
    <workbookView xWindow="0" yWindow="0" windowWidth="18850" windowHeight="9170" tabRatio="661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K36" i="2" l="1"/>
  <c r="K31" i="2"/>
  <c r="J36" i="2"/>
  <c r="J31" i="2"/>
  <c r="H33" i="2"/>
  <c r="F36" i="2"/>
  <c r="E35" i="2"/>
  <c r="E33" i="2"/>
  <c r="D34" i="2"/>
  <c r="C36" i="2"/>
  <c r="C34" i="2"/>
  <c r="B33" i="2"/>
  <c r="I14" i="5"/>
  <c r="I7" i="2"/>
  <c r="I13" i="4"/>
  <c r="G12" i="4"/>
  <c r="D13" i="2"/>
  <c r="G14" i="2"/>
  <c r="D24" i="4"/>
  <c r="G13" i="5"/>
  <c r="G36" i="2"/>
  <c r="G28" i="2"/>
  <c r="G34" i="4"/>
  <c r="G28" i="5"/>
  <c r="I36" i="2"/>
  <c r="I33" i="4"/>
  <c r="D13" i="4"/>
  <c r="M15" i="6" l="1"/>
  <c r="L15" i="6"/>
  <c r="K15" i="6"/>
  <c r="J15" i="6"/>
  <c r="I15" i="6"/>
  <c r="H15" i="6"/>
  <c r="G15" i="6"/>
  <c r="F15" i="6"/>
  <c r="E15" i="6"/>
  <c r="D15" i="6"/>
  <c r="C15" i="6"/>
  <c r="B15" i="6"/>
  <c r="B14" i="2"/>
  <c r="K13" i="2"/>
  <c r="E13" i="2"/>
  <c r="J8" i="2"/>
  <c r="J7" i="2"/>
  <c r="K14" i="8"/>
  <c r="J9" i="8"/>
  <c r="J8" i="8"/>
  <c r="F6" i="8"/>
  <c r="E14" i="8"/>
  <c r="B15" i="8"/>
  <c r="K34" i="4"/>
  <c r="J34" i="4"/>
  <c r="H34" i="4"/>
  <c r="B33" i="4"/>
  <c r="O33" i="4" s="1"/>
  <c r="K32" i="4"/>
  <c r="J32" i="4"/>
  <c r="B32" i="4"/>
  <c r="J30" i="4"/>
  <c r="F24" i="4"/>
  <c r="K48" i="7"/>
  <c r="K46" i="7"/>
  <c r="J48" i="7"/>
  <c r="J46" i="7"/>
  <c r="J44" i="7"/>
  <c r="H48" i="7"/>
  <c r="B47" i="7"/>
  <c r="B46" i="7"/>
  <c r="F38" i="7"/>
  <c r="O25" i="4"/>
  <c r="O26" i="4"/>
  <c r="O27" i="4"/>
  <c r="O28" i="4"/>
  <c r="O29" i="4"/>
  <c r="O30" i="4"/>
  <c r="O31" i="4"/>
  <c r="O32" i="4"/>
  <c r="O34" i="4"/>
  <c r="O24" i="4"/>
  <c r="K14" i="4"/>
  <c r="K13" i="4"/>
  <c r="J13" i="4"/>
  <c r="B13" i="4"/>
  <c r="C10" i="4"/>
  <c r="J8" i="4"/>
  <c r="F8" i="4"/>
  <c r="H6" i="4"/>
  <c r="E5" i="4"/>
  <c r="K14" i="7"/>
  <c r="K13" i="7"/>
  <c r="J13" i="7"/>
  <c r="B13" i="7"/>
  <c r="C10" i="7"/>
  <c r="F8" i="7"/>
  <c r="J8" i="7"/>
  <c r="H6" i="7"/>
  <c r="E5" i="7"/>
  <c r="F37" i="5"/>
  <c r="C37" i="5"/>
  <c r="B32" i="5"/>
  <c r="K29" i="5"/>
  <c r="E29" i="5"/>
  <c r="E28" i="5"/>
  <c r="K39" i="6"/>
  <c r="F47" i="6"/>
  <c r="C47" i="6"/>
  <c r="B42" i="6"/>
  <c r="E39" i="6"/>
  <c r="E38" i="6"/>
  <c r="H13" i="5"/>
  <c r="H19" i="5" s="1"/>
  <c r="C10" i="5"/>
  <c r="D9" i="5"/>
  <c r="D19" i="5" s="1"/>
  <c r="E6" i="5"/>
  <c r="O6" i="5" s="1"/>
  <c r="K7" i="5"/>
  <c r="K19" i="5" s="1"/>
  <c r="J7" i="5"/>
  <c r="O4" i="5"/>
  <c r="O5" i="5"/>
  <c r="O7" i="5"/>
  <c r="O8" i="5"/>
  <c r="O9" i="5"/>
  <c r="O10" i="5"/>
  <c r="O11" i="5"/>
  <c r="O12" i="5"/>
  <c r="O14" i="5"/>
  <c r="B19" i="5"/>
  <c r="C19" i="5"/>
  <c r="F19" i="5"/>
  <c r="G19" i="5"/>
  <c r="I19" i="5"/>
  <c r="J19" i="5"/>
  <c r="L19" i="5"/>
  <c r="M19" i="5"/>
  <c r="O13" i="5" l="1"/>
  <c r="E19" i="5"/>
  <c r="O5" i="4" l="1"/>
  <c r="O6" i="4"/>
  <c r="O7" i="4"/>
  <c r="O8" i="4"/>
  <c r="O9" i="4"/>
  <c r="O10" i="4"/>
  <c r="O11" i="4"/>
  <c r="O12" i="4"/>
  <c r="O13" i="4"/>
  <c r="O14" i="4"/>
  <c r="O4" i="4"/>
  <c r="O28" i="5"/>
  <c r="O29" i="5"/>
  <c r="O30" i="5"/>
  <c r="O31" i="5"/>
  <c r="O32" i="5"/>
  <c r="O33" i="5"/>
  <c r="O34" i="5"/>
  <c r="O35" i="5"/>
  <c r="O36" i="5"/>
  <c r="O37" i="5"/>
  <c r="O27" i="5"/>
  <c r="F4" i="1"/>
  <c r="G4" i="1"/>
  <c r="H4" i="1"/>
  <c r="I4" i="1"/>
  <c r="J4" i="1"/>
  <c r="K4" i="1"/>
  <c r="L4" i="1"/>
  <c r="M4" i="1"/>
  <c r="N4" i="1"/>
  <c r="O4" i="1"/>
  <c r="P4" i="1"/>
  <c r="F5" i="1"/>
  <c r="G5" i="1"/>
  <c r="H5" i="1"/>
  <c r="I5" i="1"/>
  <c r="J5" i="1"/>
  <c r="K5" i="1"/>
  <c r="L5" i="1"/>
  <c r="M5" i="1"/>
  <c r="N5" i="1"/>
  <c r="O5" i="1"/>
  <c r="P5" i="1"/>
  <c r="F6" i="1"/>
  <c r="G6" i="1"/>
  <c r="H6" i="1"/>
  <c r="I6" i="1"/>
  <c r="J6" i="1"/>
  <c r="K6" i="1"/>
  <c r="L6" i="1"/>
  <c r="M6" i="1"/>
  <c r="N6" i="1"/>
  <c r="O6" i="1"/>
  <c r="P6" i="1"/>
  <c r="F7" i="1"/>
  <c r="G7" i="1"/>
  <c r="H7" i="1"/>
  <c r="I7" i="1"/>
  <c r="J7" i="1"/>
  <c r="K7" i="1"/>
  <c r="L7" i="1"/>
  <c r="M7" i="1"/>
  <c r="N7" i="1"/>
  <c r="O7" i="1"/>
  <c r="P7" i="1"/>
  <c r="F8" i="1"/>
  <c r="G8" i="1"/>
  <c r="H8" i="1"/>
  <c r="I8" i="1"/>
  <c r="J8" i="1"/>
  <c r="K8" i="1"/>
  <c r="L8" i="1"/>
  <c r="M8" i="1"/>
  <c r="N8" i="1"/>
  <c r="O8" i="1"/>
  <c r="P8" i="1"/>
  <c r="F9" i="1"/>
  <c r="G9" i="1"/>
  <c r="H9" i="1"/>
  <c r="I9" i="1"/>
  <c r="J9" i="1"/>
  <c r="K9" i="1"/>
  <c r="L9" i="1"/>
  <c r="M9" i="1"/>
  <c r="N9" i="1"/>
  <c r="O9" i="1"/>
  <c r="P9" i="1"/>
  <c r="F10" i="1"/>
  <c r="G10" i="1"/>
  <c r="H10" i="1"/>
  <c r="I10" i="1"/>
  <c r="J10" i="1"/>
  <c r="K10" i="1"/>
  <c r="L10" i="1"/>
  <c r="M10" i="1"/>
  <c r="N10" i="1"/>
  <c r="O10" i="1"/>
  <c r="P10" i="1"/>
  <c r="F11" i="1"/>
  <c r="G11" i="1"/>
  <c r="H11" i="1"/>
  <c r="I11" i="1"/>
  <c r="J11" i="1"/>
  <c r="K11" i="1"/>
  <c r="L11" i="1"/>
  <c r="M11" i="1"/>
  <c r="N11" i="1"/>
  <c r="O11" i="1"/>
  <c r="P11" i="1"/>
  <c r="F12" i="1"/>
  <c r="G12" i="1"/>
  <c r="H12" i="1"/>
  <c r="I12" i="1"/>
  <c r="J12" i="1"/>
  <c r="K12" i="1"/>
  <c r="L12" i="1"/>
  <c r="M12" i="1"/>
  <c r="N12" i="1"/>
  <c r="O12" i="1"/>
  <c r="P12" i="1"/>
  <c r="F13" i="1"/>
  <c r="G13" i="1"/>
  <c r="H13" i="1"/>
  <c r="I13" i="1"/>
  <c r="J13" i="1"/>
  <c r="K13" i="1"/>
  <c r="L13" i="1"/>
  <c r="M13" i="1"/>
  <c r="N13" i="1"/>
  <c r="O13" i="1"/>
  <c r="P13" i="1"/>
  <c r="F14" i="1"/>
  <c r="G14" i="1"/>
  <c r="H14" i="1"/>
  <c r="I14" i="1"/>
  <c r="J14" i="1"/>
  <c r="K14" i="1"/>
  <c r="L14" i="1"/>
  <c r="M14" i="1"/>
  <c r="N14" i="1"/>
  <c r="O14" i="1"/>
  <c r="P14" i="1"/>
  <c r="F15" i="1"/>
  <c r="G15" i="1"/>
  <c r="H15" i="1"/>
  <c r="I15" i="1"/>
  <c r="J15" i="1"/>
  <c r="K15" i="1"/>
  <c r="L15" i="1"/>
  <c r="M15" i="1"/>
  <c r="N15" i="1"/>
  <c r="O15" i="1"/>
  <c r="P15" i="1"/>
  <c r="F16" i="1"/>
  <c r="G16" i="1"/>
  <c r="H16" i="1"/>
  <c r="I16" i="1"/>
  <c r="J16" i="1"/>
  <c r="K16" i="1"/>
  <c r="L16" i="1"/>
  <c r="M16" i="1"/>
  <c r="N16" i="1"/>
  <c r="O16" i="1"/>
  <c r="P16" i="1"/>
  <c r="F17" i="1"/>
  <c r="G17" i="1"/>
  <c r="H17" i="1"/>
  <c r="I17" i="1"/>
  <c r="J17" i="1"/>
  <c r="K17" i="1"/>
  <c r="L17" i="1"/>
  <c r="M17" i="1"/>
  <c r="N17" i="1"/>
  <c r="O17" i="1"/>
  <c r="P17" i="1"/>
  <c r="F18" i="1"/>
  <c r="G18" i="1"/>
  <c r="H18" i="1"/>
  <c r="I18" i="1"/>
  <c r="J18" i="1"/>
  <c r="K18" i="1"/>
  <c r="L18" i="1"/>
  <c r="M18" i="1"/>
  <c r="N18" i="1"/>
  <c r="O18" i="1"/>
  <c r="P18" i="1"/>
  <c r="F19" i="1"/>
  <c r="G19" i="1"/>
  <c r="H19" i="1"/>
  <c r="I19" i="1"/>
  <c r="J19" i="1"/>
  <c r="K19" i="1"/>
  <c r="L19" i="1"/>
  <c r="M19" i="1"/>
  <c r="N19" i="1"/>
  <c r="O19" i="1"/>
  <c r="P19" i="1"/>
  <c r="F20" i="1"/>
  <c r="G20" i="1"/>
  <c r="H20" i="1"/>
  <c r="I20" i="1"/>
  <c r="J20" i="1"/>
  <c r="K20" i="1"/>
  <c r="L20" i="1"/>
  <c r="M20" i="1"/>
  <c r="N20" i="1"/>
  <c r="O20" i="1"/>
  <c r="P20" i="1"/>
  <c r="F21" i="1"/>
  <c r="G21" i="1"/>
  <c r="H21" i="1"/>
  <c r="I21" i="1"/>
  <c r="J21" i="1"/>
  <c r="K21" i="1"/>
  <c r="L21" i="1"/>
  <c r="M21" i="1"/>
  <c r="N21" i="1"/>
  <c r="O21" i="1"/>
  <c r="P21" i="1"/>
  <c r="F22" i="1"/>
  <c r="G22" i="1"/>
  <c r="H22" i="1"/>
  <c r="I22" i="1"/>
  <c r="J22" i="1"/>
  <c r="K22" i="1"/>
  <c r="L22" i="1"/>
  <c r="M22" i="1"/>
  <c r="N22" i="1"/>
  <c r="O22" i="1"/>
  <c r="P22" i="1"/>
  <c r="F23" i="1"/>
  <c r="G23" i="1"/>
  <c r="H23" i="1"/>
  <c r="I23" i="1"/>
  <c r="J23" i="1"/>
  <c r="K23" i="1"/>
  <c r="L23" i="1"/>
  <c r="M23" i="1"/>
  <c r="N23" i="1"/>
  <c r="O23" i="1"/>
  <c r="P23" i="1"/>
  <c r="F24" i="1"/>
  <c r="G24" i="1"/>
  <c r="H24" i="1"/>
  <c r="I24" i="1"/>
  <c r="J24" i="1"/>
  <c r="K24" i="1"/>
  <c r="L24" i="1"/>
  <c r="M24" i="1"/>
  <c r="N24" i="1"/>
  <c r="O24" i="1"/>
  <c r="P24" i="1"/>
  <c r="F25" i="1"/>
  <c r="G25" i="1"/>
  <c r="H25" i="1"/>
  <c r="I25" i="1"/>
  <c r="J25" i="1"/>
  <c r="K25" i="1"/>
  <c r="L25" i="1"/>
  <c r="M25" i="1"/>
  <c r="N25" i="1"/>
  <c r="O25" i="1"/>
  <c r="P25" i="1"/>
  <c r="E22" i="1"/>
  <c r="E20" i="1"/>
  <c r="E18" i="1"/>
  <c r="E16" i="1"/>
  <c r="E14" i="1"/>
  <c r="E12" i="1"/>
  <c r="E10" i="1"/>
  <c r="E8" i="1"/>
  <c r="E6" i="1"/>
  <c r="E4" i="1"/>
  <c r="R5" i="2" l="1"/>
  <c r="R6" i="2"/>
  <c r="R7" i="2"/>
  <c r="R8" i="2"/>
  <c r="R9" i="2"/>
  <c r="R10" i="2"/>
  <c r="R11" i="2"/>
  <c r="R12" i="2"/>
  <c r="R13" i="2"/>
  <c r="R14" i="2"/>
  <c r="R15" i="2"/>
  <c r="R4" i="2"/>
  <c r="R28" i="2"/>
  <c r="R29" i="2"/>
  <c r="R30" i="2"/>
  <c r="R31" i="2"/>
  <c r="R32" i="2"/>
  <c r="R33" i="2"/>
  <c r="R34" i="2"/>
  <c r="R35" i="2"/>
  <c r="R36" i="2"/>
  <c r="R37" i="2"/>
  <c r="R38" i="2"/>
  <c r="R27" i="2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5" i="1"/>
  <c r="E7" i="1"/>
  <c r="E9" i="1"/>
  <c r="E11" i="1"/>
  <c r="E13" i="1"/>
  <c r="E15" i="1"/>
  <c r="E17" i="1"/>
  <c r="E19" i="1"/>
  <c r="E21" i="1"/>
  <c r="E23" i="1"/>
  <c r="E25" i="1"/>
  <c r="E31" i="1"/>
  <c r="E24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59" i="1"/>
  <c r="D51" i="1"/>
  <c r="F72" i="1"/>
  <c r="D53" i="1"/>
  <c r="D49" i="1"/>
  <c r="D15" i="1"/>
  <c r="D5" i="1"/>
  <c r="D20" i="1"/>
  <c r="D32" i="1"/>
  <c r="C32" i="1" s="1"/>
  <c r="D18" i="1"/>
  <c r="D24" i="1"/>
  <c r="D10" i="1"/>
  <c r="D16" i="1"/>
  <c r="D6" i="1"/>
  <c r="D4" i="1"/>
  <c r="E72" i="1"/>
  <c r="D40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16" i="1" l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32" i="1" l="1"/>
  <c r="A80" i="1"/>
  <c r="A94" i="1"/>
  <c r="A84" i="1"/>
  <c r="A49" i="1"/>
  <c r="A59" i="1"/>
  <c r="A20" i="1"/>
  <c r="A22" i="1"/>
  <c r="A18" i="1"/>
  <c r="A24" i="1"/>
  <c r="A8" i="1"/>
  <c r="A16" i="1"/>
  <c r="A10" i="1"/>
  <c r="A14" i="1"/>
  <c r="A12" i="1"/>
  <c r="A6" i="1"/>
  <c r="A30" i="1"/>
  <c r="A55" i="1"/>
  <c r="A51" i="1"/>
  <c r="A76" i="1"/>
  <c r="A96" i="1"/>
  <c r="A86" i="1"/>
  <c r="A47" i="1"/>
  <c r="A41" i="1"/>
  <c r="A45" i="1"/>
  <c r="A39" i="1"/>
  <c r="A57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<sst xmlns="http://schemas.openxmlformats.org/spreadsheetml/2006/main" count="545" uniqueCount="184">
  <si>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</si>
  <si>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</si>
  <si>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</si>
  <si>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</si>
  <si>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</si>
  <si>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</si>
  <si>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</si>
  <si>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</si>
  <si>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</si>
  <si>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</si>
  <si>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</si>
  <si>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</si>
  <si>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</si>
  <si>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</si>
  <si>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</si>
  <si>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</si>
  <si>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</si>
  <si>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</si>
  <si>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</si>
  <si>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</si>
  <si>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400公尺接力</t>
  </si>
  <si>
    <t>1600公尺接力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</si>
  <si>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</si>
  <si>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</si>
  <si>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</si>
  <si>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</si>
  <si>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</si>
  <si>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</si>
  <si>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</si>
  <si>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</si>
  <si>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</si>
  <si>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</si>
  <si>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</si>
  <si>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</si>
  <si>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</si>
  <si>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</si>
  <si>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</si>
  <si>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</si>
  <si>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</si>
  <si>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</si>
  <si>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</si>
  <si>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</si>
  <si>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</si>
  <si>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</si>
  <si>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</si>
  <si>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</si>
  <si>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</si>
  <si>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</si>
  <si>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</si>
  <si>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</si>
  <si>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</si>
  <si>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</si>
  <si>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</si>
  <si>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</si>
  <si>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</si>
  <si>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</si>
  <si>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</si>
  <si>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</si>
  <si>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</si>
  <si>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</si>
  <si>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</si>
  <si>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</si>
  <si>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</si>
  <si>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</si>
  <si>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</si>
  <si>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</si>
  <si>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</si>
  <si>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</si>
  <si>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</si>
  <si>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</si>
  <si>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</si>
  <si>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</si>
  <si>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</si>
  <si>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</si>
  <si>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</si>
  <si>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</si>
  <si>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</si>
  <si>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</si>
  <si>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</si>
  <si>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</si>
  <si>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</si>
  <si>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</si>
  <si>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</si>
  <si>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</si>
  <si>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</si>
  <si>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</si>
  <si>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七年體音班(女)</t>
    <phoneticPr fontId="3" type="noConversion"/>
  </si>
  <si>
    <t>1600M接力</t>
    <phoneticPr fontId="3" type="noConversion"/>
  </si>
  <si>
    <t>七年體音班(男)</t>
    <phoneticPr fontId="3" type="noConversion"/>
  </si>
  <si>
    <t>七年八班(女)</t>
    <phoneticPr fontId="3" type="noConversion"/>
  </si>
  <si>
    <t>九年體音班(男)</t>
    <phoneticPr fontId="3" type="noConversion"/>
  </si>
  <si>
    <t>九年體音班(女)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</si>
  <si>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</si>
  <si>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</si>
  <si>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</si>
  <si>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</si>
  <si>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</si>
  <si>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</si>
  <si>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</si>
  <si>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</si>
  <si>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</si>
  <si>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</si>
  <si>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</si>
  <si>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</si>
  <si>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</si>
  <si>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</si>
  <si>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</si>
  <si>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</si>
  <si>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</si>
  <si>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</si>
  <si>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</si>
  <si>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</si>
  <si>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</si>
  <si>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</si>
  <si>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</si>
  <si>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</si>
  <si>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</si>
  <si>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</si>
  <si>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</si>
  <si>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</si>
  <si>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</si>
  <si>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</si>
  <si>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</si>
  <si>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</si>
  <si>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</si>
  <si>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</si>
  <si>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</si>
  <si>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</si>
  <si>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</si>
  <si>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</si>
  <si>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</si>
  <si>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</si>
  <si>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</si>
  <si>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</si>
  <si>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9年體音班</t>
  </si>
  <si>
    <t>﻿</t>
  </si>
  <si>
    <t>九年級女子組 田徑 團體錦標</t>
  </si>
  <si>
    <t>跨欄</t>
  </si>
  <si>
    <t>項目</t>
    <phoneticPr fontId="3" type="noConversion"/>
  </si>
  <si>
    <t>跳高</t>
    <phoneticPr fontId="3" type="noConversion"/>
  </si>
  <si>
    <t>跳遠</t>
    <phoneticPr fontId="3" type="noConversion"/>
  </si>
  <si>
    <t>鉛球</t>
    <phoneticPr fontId="3" type="noConversion"/>
  </si>
  <si>
    <t>鐵餅</t>
    <phoneticPr fontId="3" type="noConversion"/>
  </si>
  <si>
    <t>標槍</t>
    <phoneticPr fontId="3" type="noConversion"/>
  </si>
  <si>
    <t>100公尺</t>
    <phoneticPr fontId="3" type="noConversion"/>
  </si>
  <si>
    <t>200公尺</t>
    <phoneticPr fontId="3" type="noConversion"/>
  </si>
  <si>
    <t>400公尺</t>
    <phoneticPr fontId="3" type="noConversion"/>
  </si>
  <si>
    <t>800公尺</t>
    <phoneticPr fontId="3" type="noConversion"/>
  </si>
  <si>
    <t>1500公尺</t>
    <phoneticPr fontId="3" type="noConversion"/>
  </si>
  <si>
    <t>400公尺接力</t>
    <phoneticPr fontId="3" type="noConversion"/>
  </si>
  <si>
    <t>1600公尺接力</t>
    <phoneticPr fontId="3" type="noConversion"/>
  </si>
  <si>
    <t>合計</t>
    <phoneticPr fontId="3" type="noConversion"/>
  </si>
  <si>
    <t>名次</t>
    <phoneticPr fontId="3" type="noConversion"/>
  </si>
  <si>
    <t>學校</t>
    <phoneticPr fontId="3" type="noConversion"/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</si>
  <si>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</si>
  <si>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</si>
  <si>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</si>
  <si>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</si>
  <si>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</si>
  <si>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</si>
  <si>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</si>
  <si>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</si>
  <si>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</si>
  <si>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</si>
  <si>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7年11班</t>
  </si>
  <si>
    <t>7金</t>
    <phoneticPr fontId="3" type="noConversion"/>
  </si>
  <si>
    <t>4金</t>
    <phoneticPr fontId="3" type="noConversion"/>
  </si>
  <si>
    <t>3金</t>
    <phoneticPr fontId="3" type="noConversion"/>
  </si>
  <si>
    <t>5,2</t>
  </si>
  <si>
    <t>4,2</t>
  </si>
  <si>
    <t>3,1</t>
  </si>
  <si>
    <t>7,3</t>
  </si>
  <si>
    <t>5,1</t>
  </si>
  <si>
    <t>8年11班</t>
  </si>
  <si>
    <t>八年體音班(男)</t>
    <phoneticPr fontId="3" type="noConversion"/>
  </si>
  <si>
    <t>八年體音班(女)</t>
    <phoneticPr fontId="3" type="noConversion"/>
  </si>
  <si>
    <t>八年十一班(男)</t>
    <phoneticPr fontId="3" type="noConversion"/>
  </si>
  <si>
    <t>八年十一班(女)</t>
    <phoneticPr fontId="3" type="noConversion"/>
  </si>
  <si>
    <t>5,3.5</t>
  </si>
  <si>
    <t>9年12班</t>
  </si>
  <si>
    <t>七年十一班(男)</t>
    <phoneticPr fontId="3" type="noConversion"/>
  </si>
  <si>
    <t>七年十一班(女)</t>
    <phoneticPr fontId="3" type="noConversion"/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</si>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</sst>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2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8"/>
      <name val="DFHeiBold-B5"/>
      <family val="2"/>
    </font>
    <font>
      <sz val="18"/>
      <name val="DFHeiBold-B5"/>
      <family val="2"/>
    </font>
    <font>
      <sz val="20"/>
      <name val="DFHeiBold-B5"/>
      <family val="2"/>
    </font>
    <font>
      <sz val="12"/>
      <name val="DFHeiBold-B5"/>
      <family val="2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name val="新細明體"/>
      <family val="1"/>
      <charset val="136"/>
    </font>
    <font>
      <sz val="12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37" fillId="0" borderId="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</cellXfs>
  <cellStyles count="1">
    <cellStyle name="一般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tabSelected="1" topLeftCell="A76" zoomScale="70" zoomScaleNormal="70" workbookViewId="0">
      <selection sqref="A1:XFD1048576"/>
    </sheetView>
  </sheetViews>
  <sheetFormatPr defaultRowHeight="17"/>
  <cols>
    <col min="1" max="1" width="10.36328125" customWidth="1"/>
    <col min="2" max="2" width="24.08984375" style="1" customWidth="1"/>
    <col min="3" max="3" width="13.6328125" customWidth="1"/>
    <col min="4" max="4" width="11.453125" style="7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>
      <c r="A1" s="132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s="13" customFormat="1" ht="18.649999999999999" customHeight="1">
      <c r="A2" s="158" t="s">
        <v>11</v>
      </c>
      <c r="B2" s="158" t="s">
        <v>15</v>
      </c>
      <c r="C2" s="137" t="s">
        <v>13</v>
      </c>
      <c r="D2" s="136" t="s">
        <v>12</v>
      </c>
      <c r="E2" s="135" t="s">
        <v>6</v>
      </c>
      <c r="F2" s="135" t="s">
        <v>7</v>
      </c>
      <c r="G2" s="135" t="s">
        <v>8</v>
      </c>
      <c r="H2" s="135" t="s">
        <v>9</v>
      </c>
      <c r="I2" s="135" t="s">
        <v>10</v>
      </c>
      <c r="J2" s="135" t="s">
        <v>0</v>
      </c>
      <c r="K2" s="135" t="s">
        <v>1</v>
      </c>
      <c r="L2" s="135" t="s">
        <v>2</v>
      </c>
      <c r="M2" s="135" t="s">
        <v>3</v>
      </c>
      <c r="N2" s="135" t="s">
        <v>4</v>
      </c>
      <c r="O2" s="135" t="s">
        <v>5</v>
      </c>
      <c r="P2" s="135" t="s">
        <v>87</v>
      </c>
    </row>
    <row r="3" spans="1:16" s="13" customFormat="1" ht="18.649999999999999" customHeight="1">
      <c r="A3" s="158" t="s">
        <v>11</v>
      </c>
      <c r="B3" s="158"/>
      <c r="C3" s="137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13" customFormat="1" ht="28.15" customHeight="1">
      <c r="A4" s="136">
        <v>9</v>
      </c>
      <c r="B4" s="12" t="s">
        <v>23</v>
      </c>
      <c r="C4" s="137">
        <f>D4+D5</f>
        <v>24</v>
      </c>
      <c r="D4" s="14">
        <f t="shared" ref="D4:D31" si="0">SUM(E4:P4)</f>
        <v>4</v>
      </c>
      <c r="E4" s="15">
        <f>七年級!B4</f>
        <v>0</v>
      </c>
      <c r="F4" s="75">
        <f>七年級!C4</f>
        <v>0</v>
      </c>
      <c r="G4" s="75">
        <f>七年級!D4</f>
        <v>2</v>
      </c>
      <c r="H4" s="75">
        <f>七年級!E4</f>
        <v>0</v>
      </c>
      <c r="I4" s="75">
        <f>七年級!F4</f>
        <v>2</v>
      </c>
      <c r="J4" s="75">
        <f>七年級!G4</f>
        <v>0</v>
      </c>
      <c r="K4" s="75">
        <f>七年級!H4</f>
        <v>0</v>
      </c>
      <c r="L4" s="75">
        <f>七年級!I4</f>
        <v>0</v>
      </c>
      <c r="M4" s="75">
        <f>七年級!J4</f>
        <v>0</v>
      </c>
      <c r="N4" s="75">
        <f>七年級!K4</f>
        <v>0</v>
      </c>
      <c r="O4" s="75">
        <f>七年級!L4</f>
        <v>0</v>
      </c>
      <c r="P4" s="75">
        <f>七年級!M4</f>
        <v>0</v>
      </c>
    </row>
    <row r="5" spans="1:16" s="13" customFormat="1" ht="28.15" customHeight="1">
      <c r="A5" s="136"/>
      <c r="B5" s="16" t="s">
        <v>24</v>
      </c>
      <c r="C5" s="137"/>
      <c r="D5" s="17">
        <f t="shared" si="0"/>
        <v>20</v>
      </c>
      <c r="E5" s="15">
        <f>七年級!B27</f>
        <v>0</v>
      </c>
      <c r="F5" s="75">
        <f>七年級!C27</f>
        <v>7</v>
      </c>
      <c r="G5" s="75">
        <f>七年級!D27</f>
        <v>0</v>
      </c>
      <c r="H5" s="75">
        <f>七年級!E27</f>
        <v>0</v>
      </c>
      <c r="I5" s="75">
        <f>七年級!F27</f>
        <v>0</v>
      </c>
      <c r="J5" s="75">
        <f>七年級!G27</f>
        <v>0</v>
      </c>
      <c r="K5" s="75">
        <f>七年級!H27</f>
        <v>0</v>
      </c>
      <c r="L5" s="75">
        <f>七年級!I27</f>
        <v>0</v>
      </c>
      <c r="M5" s="75">
        <f>七年級!J27</f>
        <v>7</v>
      </c>
      <c r="N5" s="75">
        <f>七年級!K27</f>
        <v>0</v>
      </c>
      <c r="O5" s="75">
        <f>七年級!L27</f>
        <v>3</v>
      </c>
      <c r="P5" s="75">
        <f>七年級!M27</f>
        <v>3</v>
      </c>
    </row>
    <row r="6" spans="1:16" s="13" customFormat="1" ht="28.15" customHeight="1">
      <c r="A6" s="136">
        <f>RANK(C6,$C$4:$C$33)</f>
        <v>8</v>
      </c>
      <c r="B6" s="12" t="s">
        <v>25</v>
      </c>
      <c r="C6" s="137">
        <f>D6+D7</f>
        <v>40</v>
      </c>
      <c r="D6" s="14">
        <f t="shared" si="0"/>
        <v>8</v>
      </c>
      <c r="E6" s="15">
        <f>七年級!B5</f>
        <v>0</v>
      </c>
      <c r="F6" s="75">
        <f>七年級!C5</f>
        <v>0</v>
      </c>
      <c r="G6" s="75">
        <f>七年級!D5</f>
        <v>0</v>
      </c>
      <c r="H6" s="75">
        <f>七年級!E5</f>
        <v>0</v>
      </c>
      <c r="I6" s="75">
        <f>七年級!F5</f>
        <v>0</v>
      </c>
      <c r="J6" s="75">
        <f>七年級!G5</f>
        <v>1</v>
      </c>
      <c r="K6" s="75">
        <f>七年級!H5</f>
        <v>0</v>
      </c>
      <c r="L6" s="75">
        <f>七年級!I5</f>
        <v>7</v>
      </c>
      <c r="M6" s="75">
        <f>七年級!J5</f>
        <v>0</v>
      </c>
      <c r="N6" s="75">
        <f>七年級!K5</f>
        <v>0</v>
      </c>
      <c r="O6" s="75">
        <f>七年級!L5</f>
        <v>0</v>
      </c>
      <c r="P6" s="75">
        <f>七年級!M5</f>
        <v>0</v>
      </c>
    </row>
    <row r="7" spans="1:16" s="13" customFormat="1" ht="28.15" customHeight="1">
      <c r="A7" s="136"/>
      <c r="B7" s="16" t="s">
        <v>26</v>
      </c>
      <c r="C7" s="137"/>
      <c r="D7" s="17">
        <f t="shared" si="0"/>
        <v>32</v>
      </c>
      <c r="E7" s="15">
        <f>七年級!B28</f>
        <v>0</v>
      </c>
      <c r="F7" s="75">
        <f>七年級!C28</f>
        <v>2</v>
      </c>
      <c r="G7" s="75">
        <f>七年級!D28</f>
        <v>1</v>
      </c>
      <c r="H7" s="75">
        <f>七年級!E28</f>
        <v>10</v>
      </c>
      <c r="I7" s="75">
        <f>七年級!F28</f>
        <v>0</v>
      </c>
      <c r="J7" s="75">
        <f>七年級!G28</f>
        <v>6</v>
      </c>
      <c r="K7" s="75">
        <f>七年級!H28</f>
        <v>4</v>
      </c>
      <c r="L7" s="75">
        <f>七年級!I28</f>
        <v>0</v>
      </c>
      <c r="M7" s="75">
        <f>七年級!J28</f>
        <v>3</v>
      </c>
      <c r="N7" s="75">
        <f>七年級!K28</f>
        <v>0</v>
      </c>
      <c r="O7" s="75">
        <f>七年級!L28</f>
        <v>4</v>
      </c>
      <c r="P7" s="75">
        <f>七年級!M28</f>
        <v>2</v>
      </c>
    </row>
    <row r="8" spans="1:16" s="13" customFormat="1" ht="28.15" customHeight="1">
      <c r="A8" s="136">
        <f>RANK(C8,$C$4:$C$33)</f>
        <v>7</v>
      </c>
      <c r="B8" s="12" t="s">
        <v>27</v>
      </c>
      <c r="C8" s="137">
        <f>D8+D9</f>
        <v>42</v>
      </c>
      <c r="D8" s="14">
        <f t="shared" si="0"/>
        <v>20</v>
      </c>
      <c r="E8" s="15">
        <f>七年級!B6</f>
        <v>0</v>
      </c>
      <c r="F8" s="75">
        <f>七年級!C6</f>
        <v>0</v>
      </c>
      <c r="G8" s="75">
        <f>七年級!D6</f>
        <v>1</v>
      </c>
      <c r="H8" s="75">
        <f>七年級!E6</f>
        <v>7</v>
      </c>
      <c r="I8" s="75">
        <f>七年級!F6</f>
        <v>3</v>
      </c>
      <c r="J8" s="75">
        <f>七年級!G6</f>
        <v>2</v>
      </c>
      <c r="K8" s="75">
        <f>七年級!H6</f>
        <v>0</v>
      </c>
      <c r="L8" s="75">
        <f>七年級!I6</f>
        <v>0</v>
      </c>
      <c r="M8" s="75">
        <f>七年級!J6</f>
        <v>3</v>
      </c>
      <c r="N8" s="75">
        <f>七年級!K6</f>
        <v>2</v>
      </c>
      <c r="O8" s="75">
        <f>七年級!L6</f>
        <v>0</v>
      </c>
      <c r="P8" s="75">
        <f>七年級!M6</f>
        <v>2</v>
      </c>
    </row>
    <row r="9" spans="1:16" s="13" customFormat="1" ht="28.15" customHeight="1">
      <c r="A9" s="136"/>
      <c r="B9" s="16" t="s">
        <v>28</v>
      </c>
      <c r="C9" s="137"/>
      <c r="D9" s="17">
        <f t="shared" si="0"/>
        <v>22</v>
      </c>
      <c r="E9" s="15">
        <f>七年級!B29</f>
        <v>0</v>
      </c>
      <c r="F9" s="75">
        <f>七年級!C29</f>
        <v>0</v>
      </c>
      <c r="G9" s="75">
        <f>七年級!D29</f>
        <v>4</v>
      </c>
      <c r="H9" s="75">
        <f>七年級!E29</f>
        <v>7</v>
      </c>
      <c r="I9" s="75">
        <f>七年級!F29</f>
        <v>0</v>
      </c>
      <c r="J9" s="75">
        <f>七年級!G29</f>
        <v>0</v>
      </c>
      <c r="K9" s="75">
        <f>七年級!H29</f>
        <v>1</v>
      </c>
      <c r="L9" s="75">
        <f>七年級!I29</f>
        <v>0</v>
      </c>
      <c r="M9" s="75">
        <f>七年級!J29</f>
        <v>4</v>
      </c>
      <c r="N9" s="75">
        <f>七年級!K29</f>
        <v>5</v>
      </c>
      <c r="O9" s="75">
        <f>七年級!L29</f>
        <v>0</v>
      </c>
      <c r="P9" s="75">
        <f>七年級!M29</f>
        <v>1</v>
      </c>
    </row>
    <row r="10" spans="1:16" s="13" customFormat="1" ht="28.15" customHeight="1">
      <c r="A10" s="136">
        <f>RANK(C10,$C$4:$C$33)</f>
        <v>4</v>
      </c>
      <c r="B10" s="12" t="s">
        <v>29</v>
      </c>
      <c r="C10" s="137">
        <f>D10+D11</f>
        <v>49</v>
      </c>
      <c r="D10" s="14">
        <f t="shared" si="0"/>
        <v>32</v>
      </c>
      <c r="E10" s="15">
        <f>七年級!B7</f>
        <v>5</v>
      </c>
      <c r="F10" s="75">
        <f>七年級!C7</f>
        <v>5</v>
      </c>
      <c r="G10" s="75">
        <f>七年級!D7</f>
        <v>0</v>
      </c>
      <c r="H10" s="75">
        <f>七年級!E7</f>
        <v>0</v>
      </c>
      <c r="I10" s="75">
        <f>七年級!F7</f>
        <v>1</v>
      </c>
      <c r="J10" s="75">
        <f>七年級!G7</f>
        <v>0</v>
      </c>
      <c r="K10" s="75">
        <f>七年級!H7</f>
        <v>1</v>
      </c>
      <c r="L10" s="75">
        <f>七年級!I7</f>
        <v>0</v>
      </c>
      <c r="M10" s="75">
        <f>七年級!J7</f>
        <v>6</v>
      </c>
      <c r="N10" s="75">
        <f>七年級!K7</f>
        <v>4</v>
      </c>
      <c r="O10" s="75">
        <f>七年級!L7</f>
        <v>5</v>
      </c>
      <c r="P10" s="75">
        <f>七年級!M7</f>
        <v>5</v>
      </c>
    </row>
    <row r="11" spans="1:16" s="13" customFormat="1" ht="28.15" customHeight="1">
      <c r="A11" s="136"/>
      <c r="B11" s="16" t="s">
        <v>30</v>
      </c>
      <c r="C11" s="137"/>
      <c r="D11" s="17">
        <f t="shared" si="0"/>
        <v>17</v>
      </c>
      <c r="E11" s="15">
        <f>七年級!B30</f>
        <v>1</v>
      </c>
      <c r="F11" s="75">
        <f>七年級!C30</f>
        <v>3</v>
      </c>
      <c r="G11" s="75">
        <f>七年級!D30</f>
        <v>2</v>
      </c>
      <c r="H11" s="75">
        <f>七年級!E30</f>
        <v>4</v>
      </c>
      <c r="I11" s="75">
        <f>七年級!F30</f>
        <v>2</v>
      </c>
      <c r="J11" s="75">
        <f>七年級!G30</f>
        <v>1</v>
      </c>
      <c r="K11" s="75">
        <f>七年級!H30</f>
        <v>2</v>
      </c>
      <c r="L11" s="75">
        <f>七年級!I30</f>
        <v>0</v>
      </c>
      <c r="M11" s="75">
        <f>七年級!J30</f>
        <v>0</v>
      </c>
      <c r="N11" s="75">
        <f>七年級!K30</f>
        <v>2</v>
      </c>
      <c r="O11" s="75">
        <f>七年級!L30</f>
        <v>0</v>
      </c>
      <c r="P11" s="75">
        <f>七年級!M30</f>
        <v>0</v>
      </c>
    </row>
    <row r="12" spans="1:16" s="13" customFormat="1" ht="28.15" customHeight="1">
      <c r="A12" s="136">
        <f>RANK(C12,$C$4:$C$33)</f>
        <v>3</v>
      </c>
      <c r="B12" s="12" t="s">
        <v>31</v>
      </c>
      <c r="C12" s="137">
        <f>D12+D13</f>
        <v>63</v>
      </c>
      <c r="D12" s="14">
        <f t="shared" si="0"/>
        <v>26</v>
      </c>
      <c r="E12" s="15">
        <f>七年級!B8</f>
        <v>0</v>
      </c>
      <c r="F12" s="75">
        <f>七年級!C8</f>
        <v>4</v>
      </c>
      <c r="G12" s="75">
        <f>七年級!D8</f>
        <v>0</v>
      </c>
      <c r="H12" s="75">
        <f>七年級!E8</f>
        <v>0</v>
      </c>
      <c r="I12" s="75">
        <f>七年級!F8</f>
        <v>0</v>
      </c>
      <c r="J12" s="75">
        <f>七年級!G8</f>
        <v>7</v>
      </c>
      <c r="K12" s="75">
        <f>七年級!H8</f>
        <v>7</v>
      </c>
      <c r="L12" s="75">
        <f>七年級!I8</f>
        <v>3</v>
      </c>
      <c r="M12" s="75">
        <f>七年級!J8</f>
        <v>0</v>
      </c>
      <c r="N12" s="75">
        <f>七年級!K8</f>
        <v>0</v>
      </c>
      <c r="O12" s="75">
        <f>七年級!L8</f>
        <v>2</v>
      </c>
      <c r="P12" s="75">
        <f>七年級!M8</f>
        <v>3</v>
      </c>
    </row>
    <row r="13" spans="1:16" s="13" customFormat="1" ht="28.15" customHeight="1">
      <c r="A13" s="136"/>
      <c r="B13" s="16" t="s">
        <v>32</v>
      </c>
      <c r="C13" s="137"/>
      <c r="D13" s="17">
        <f t="shared" si="0"/>
        <v>37</v>
      </c>
      <c r="E13" s="15">
        <f>七年級!B31</f>
        <v>5</v>
      </c>
      <c r="F13" s="75">
        <f>七年級!C31</f>
        <v>0</v>
      </c>
      <c r="G13" s="75">
        <f>七年級!D31</f>
        <v>7</v>
      </c>
      <c r="H13" s="75">
        <f>七年級!E31</f>
        <v>0</v>
      </c>
      <c r="I13" s="75">
        <f>七年級!F31</f>
        <v>5</v>
      </c>
      <c r="J13" s="75">
        <f>七年級!G31</f>
        <v>7</v>
      </c>
      <c r="K13" s="75">
        <f>七年級!H31</f>
        <v>0</v>
      </c>
      <c r="L13" s="75">
        <f>七年級!I31</f>
        <v>0</v>
      </c>
      <c r="M13" s="75">
        <f>七年級!J31</f>
        <v>2</v>
      </c>
      <c r="N13" s="75">
        <f>七年級!K31</f>
        <v>5</v>
      </c>
      <c r="O13" s="75">
        <f>七年級!L31</f>
        <v>1</v>
      </c>
      <c r="P13" s="75">
        <f>七年級!M31</f>
        <v>5</v>
      </c>
    </row>
    <row r="14" spans="1:16" s="13" customFormat="1" ht="28.15" customHeight="1">
      <c r="A14" s="136">
        <f>RANK(C14,$C$4:$C$33)</f>
        <v>6</v>
      </c>
      <c r="B14" s="12" t="s">
        <v>33</v>
      </c>
      <c r="C14" s="137">
        <f>D14+D15</f>
        <v>47</v>
      </c>
      <c r="D14" s="14">
        <f t="shared" si="0"/>
        <v>21</v>
      </c>
      <c r="E14" s="15">
        <f>七年級!B9</f>
        <v>0</v>
      </c>
      <c r="F14" s="75">
        <f>七年級!C9</f>
        <v>0</v>
      </c>
      <c r="G14" s="75">
        <f>七年級!D9</f>
        <v>7</v>
      </c>
      <c r="H14" s="75">
        <f>七年級!E9</f>
        <v>3</v>
      </c>
      <c r="I14" s="75">
        <f>七年級!F9</f>
        <v>0</v>
      </c>
      <c r="J14" s="75">
        <f>七年級!G9</f>
        <v>0</v>
      </c>
      <c r="K14" s="75">
        <f>七年級!H9</f>
        <v>0</v>
      </c>
      <c r="L14" s="75">
        <f>七年級!I9</f>
        <v>0</v>
      </c>
      <c r="M14" s="75">
        <f>七年級!J9</f>
        <v>5</v>
      </c>
      <c r="N14" s="75">
        <f>七年級!K9</f>
        <v>5</v>
      </c>
      <c r="O14" s="75">
        <f>七年級!L9</f>
        <v>0</v>
      </c>
      <c r="P14" s="75">
        <f>七年級!M9</f>
        <v>1</v>
      </c>
    </row>
    <row r="15" spans="1:16" s="13" customFormat="1" ht="28.15" customHeight="1">
      <c r="A15" s="136"/>
      <c r="B15" s="16" t="s">
        <v>34</v>
      </c>
      <c r="C15" s="137"/>
      <c r="D15" s="17">
        <f t="shared" si="0"/>
        <v>26</v>
      </c>
      <c r="E15" s="15">
        <f>七年級!B32</f>
        <v>10</v>
      </c>
      <c r="F15" s="75">
        <f>七年級!C32</f>
        <v>0</v>
      </c>
      <c r="G15" s="75">
        <f>七年級!D32</f>
        <v>0</v>
      </c>
      <c r="H15" s="75">
        <f>七年級!E32</f>
        <v>0</v>
      </c>
      <c r="I15" s="75">
        <f>七年級!F32</f>
        <v>0</v>
      </c>
      <c r="J15" s="75">
        <f>七年級!G32</f>
        <v>0</v>
      </c>
      <c r="K15" s="75">
        <f>七年級!H32</f>
        <v>0</v>
      </c>
      <c r="L15" s="75">
        <f>七年級!I32</f>
        <v>7</v>
      </c>
      <c r="M15" s="75">
        <f>七年級!J32</f>
        <v>0</v>
      </c>
      <c r="N15" s="75">
        <f>七年級!K32</f>
        <v>0</v>
      </c>
      <c r="O15" s="75">
        <f>七年級!L32</f>
        <v>5</v>
      </c>
      <c r="P15" s="75">
        <f>七年級!M32</f>
        <v>4</v>
      </c>
    </row>
    <row r="16" spans="1:16" s="13" customFormat="1" ht="28.15" customHeight="1">
      <c r="A16" s="136">
        <f>RANK(C16,$C$4:$C$33)</f>
        <v>4</v>
      </c>
      <c r="B16" s="12" t="s">
        <v>35</v>
      </c>
      <c r="C16" s="137">
        <f>D16+D17</f>
        <v>49</v>
      </c>
      <c r="D16" s="14">
        <f t="shared" si="0"/>
        <v>41</v>
      </c>
      <c r="E16" s="15">
        <f>七年級!B10</f>
        <v>7</v>
      </c>
      <c r="F16" s="75">
        <f>七年級!C10</f>
        <v>4</v>
      </c>
      <c r="G16" s="75">
        <f>七年級!D10</f>
        <v>5</v>
      </c>
      <c r="H16" s="75">
        <f>七年級!E10</f>
        <v>7</v>
      </c>
      <c r="I16" s="75">
        <f>七年級!F10</f>
        <v>5</v>
      </c>
      <c r="J16" s="75">
        <f>七年級!G10</f>
        <v>0</v>
      </c>
      <c r="K16" s="75">
        <f>七年級!H10</f>
        <v>3</v>
      </c>
      <c r="L16" s="75">
        <f>七年級!I10</f>
        <v>5</v>
      </c>
      <c r="M16" s="75">
        <f>七年級!J10</f>
        <v>1</v>
      </c>
      <c r="N16" s="75">
        <f>七年級!K10</f>
        <v>0</v>
      </c>
      <c r="O16" s="75">
        <f>七年級!L10</f>
        <v>4</v>
      </c>
      <c r="P16" s="75">
        <f>七年級!M10</f>
        <v>0</v>
      </c>
    </row>
    <row r="17" spans="1:16" s="13" customFormat="1" ht="28.15" customHeight="1">
      <c r="A17" s="136"/>
      <c r="B17" s="16" t="s">
        <v>36</v>
      </c>
      <c r="C17" s="137"/>
      <c r="D17" s="17">
        <f t="shared" si="0"/>
        <v>8</v>
      </c>
      <c r="E17" s="15">
        <f>七年級!B33</f>
        <v>0</v>
      </c>
      <c r="F17" s="75">
        <f>七年級!C33</f>
        <v>0</v>
      </c>
      <c r="G17" s="75">
        <f>七年級!D33</f>
        <v>3</v>
      </c>
      <c r="H17" s="75">
        <f>七年級!E33</f>
        <v>0</v>
      </c>
      <c r="I17" s="75">
        <f>七年級!F33</f>
        <v>3</v>
      </c>
      <c r="J17" s="75">
        <f>七年級!G33</f>
        <v>0</v>
      </c>
      <c r="K17" s="75">
        <f>七年級!H33</f>
        <v>0</v>
      </c>
      <c r="L17" s="75">
        <f>七年級!I33</f>
        <v>2</v>
      </c>
      <c r="M17" s="75">
        <f>七年級!J33</f>
        <v>0</v>
      </c>
      <c r="N17" s="75">
        <f>七年級!K33</f>
        <v>0</v>
      </c>
      <c r="O17" s="75">
        <f>七年級!L33</f>
        <v>0</v>
      </c>
      <c r="P17" s="75">
        <f>七年級!M33</f>
        <v>0</v>
      </c>
    </row>
    <row r="18" spans="1:16" s="13" customFormat="1" ht="28.15" customHeight="1">
      <c r="A18" s="136">
        <f>RANK(C18,$C$4:$C$33)</f>
        <v>9</v>
      </c>
      <c r="B18" s="12" t="s">
        <v>37</v>
      </c>
      <c r="C18" s="137">
        <f>D18+D19</f>
        <v>29</v>
      </c>
      <c r="D18" s="14">
        <f t="shared" si="0"/>
        <v>11</v>
      </c>
      <c r="E18" s="15">
        <f>七年級!B11</f>
        <v>0</v>
      </c>
      <c r="F18" s="75">
        <f>七年級!C11</f>
        <v>2</v>
      </c>
      <c r="G18" s="75">
        <f>七年級!D11</f>
        <v>0</v>
      </c>
      <c r="H18" s="75">
        <f>七年級!E11</f>
        <v>4</v>
      </c>
      <c r="I18" s="75">
        <f>七年級!F11</f>
        <v>4</v>
      </c>
      <c r="J18" s="75">
        <f>七年級!G11</f>
        <v>0</v>
      </c>
      <c r="K18" s="75">
        <f>七年級!H11</f>
        <v>0</v>
      </c>
      <c r="L18" s="75">
        <f>七年級!I11</f>
        <v>0</v>
      </c>
      <c r="M18" s="75">
        <f>七年級!J11</f>
        <v>0</v>
      </c>
      <c r="N18" s="75">
        <f>七年級!K11</f>
        <v>0</v>
      </c>
      <c r="O18" s="75">
        <f>七年級!L11</f>
        <v>1</v>
      </c>
      <c r="P18" s="75">
        <f>七年級!M11</f>
        <v>0</v>
      </c>
    </row>
    <row r="19" spans="1:16" s="13" customFormat="1" ht="28.15" customHeight="1">
      <c r="A19" s="136"/>
      <c r="B19" s="16" t="s">
        <v>89</v>
      </c>
      <c r="C19" s="137"/>
      <c r="D19" s="17">
        <f t="shared" si="0"/>
        <v>18</v>
      </c>
      <c r="E19" s="15">
        <f>七年級!B34</f>
        <v>0</v>
      </c>
      <c r="F19" s="75">
        <f>七年級!C34</f>
        <v>1</v>
      </c>
      <c r="G19" s="75">
        <f>七年級!D34</f>
        <v>0</v>
      </c>
      <c r="H19" s="75">
        <f>七年級!E34</f>
        <v>0</v>
      </c>
      <c r="I19" s="75">
        <f>七年級!F34</f>
        <v>7</v>
      </c>
      <c r="J19" s="75">
        <f>七年級!G34</f>
        <v>3</v>
      </c>
      <c r="K19" s="75">
        <f>七年級!H34</f>
        <v>0</v>
      </c>
      <c r="L19" s="75">
        <f>七年級!I34</f>
        <v>3</v>
      </c>
      <c r="M19" s="75">
        <f>七年級!J34</f>
        <v>1</v>
      </c>
      <c r="N19" s="75">
        <f>七年級!K34</f>
        <v>3</v>
      </c>
      <c r="O19" s="75">
        <f>七年級!L34</f>
        <v>0</v>
      </c>
      <c r="P19" s="75">
        <f>七年級!M34</f>
        <v>0</v>
      </c>
    </row>
    <row r="20" spans="1:16" s="13" customFormat="1" ht="28.15" customHeight="1">
      <c r="A20" s="136">
        <f>RANK(C20,$C$4:$C$33)</f>
        <v>10</v>
      </c>
      <c r="B20" s="12" t="s">
        <v>38</v>
      </c>
      <c r="C20" s="137">
        <f>D20+D21</f>
        <v>27</v>
      </c>
      <c r="D20" s="14">
        <f t="shared" si="0"/>
        <v>0</v>
      </c>
      <c r="E20" s="15">
        <f>七年級!B12</f>
        <v>0</v>
      </c>
      <c r="F20" s="75">
        <f>七年級!C12</f>
        <v>0</v>
      </c>
      <c r="G20" s="75">
        <f>七年級!D12</f>
        <v>0</v>
      </c>
      <c r="H20" s="75">
        <f>七年級!E12</f>
        <v>0</v>
      </c>
      <c r="I20" s="75">
        <f>七年級!F12</f>
        <v>0</v>
      </c>
      <c r="J20" s="75">
        <f>七年級!G12</f>
        <v>0</v>
      </c>
      <c r="K20" s="75">
        <f>七年級!H12</f>
        <v>0</v>
      </c>
      <c r="L20" s="75">
        <f>七年級!I12</f>
        <v>0</v>
      </c>
      <c r="M20" s="75">
        <f>七年級!J12</f>
        <v>0</v>
      </c>
      <c r="N20" s="75">
        <f>七年級!K12</f>
        <v>0</v>
      </c>
      <c r="O20" s="75">
        <f>七年級!L12</f>
        <v>0</v>
      </c>
      <c r="P20" s="75">
        <f>七年級!M12</f>
        <v>0</v>
      </c>
    </row>
    <row r="21" spans="1:16" s="13" customFormat="1" ht="28.15" customHeight="1">
      <c r="A21" s="136"/>
      <c r="B21" s="16" t="s">
        <v>39</v>
      </c>
      <c r="C21" s="137"/>
      <c r="D21" s="17">
        <f t="shared" si="0"/>
        <v>27</v>
      </c>
      <c r="E21" s="15">
        <f>七年級!B35</f>
        <v>4</v>
      </c>
      <c r="F21" s="75">
        <f>七年級!C35</f>
        <v>0</v>
      </c>
      <c r="G21" s="75">
        <f>七年級!D35</f>
        <v>0</v>
      </c>
      <c r="H21" s="75">
        <f>七年級!E35</f>
        <v>1</v>
      </c>
      <c r="I21" s="75">
        <f>七年級!F35</f>
        <v>0</v>
      </c>
      <c r="J21" s="75">
        <f>七年級!G35</f>
        <v>0</v>
      </c>
      <c r="K21" s="75">
        <f>七年級!H35</f>
        <v>7</v>
      </c>
      <c r="L21" s="75">
        <f>七年級!I35</f>
        <v>1</v>
      </c>
      <c r="M21" s="75">
        <f>七年級!J35</f>
        <v>0</v>
      </c>
      <c r="N21" s="75">
        <f>七年級!K35</f>
        <v>0</v>
      </c>
      <c r="O21" s="75">
        <f>七年級!L35</f>
        <v>7</v>
      </c>
      <c r="P21" s="75">
        <f>七年級!M35</f>
        <v>7</v>
      </c>
    </row>
    <row r="22" spans="1:16" s="13" customFormat="1" ht="28.15" customHeight="1">
      <c r="A22" s="136">
        <f>RANK(C22,$C$4:$C$33)</f>
        <v>1</v>
      </c>
      <c r="B22" s="82" t="s">
        <v>88</v>
      </c>
      <c r="C22" s="137">
        <f>D22+D23</f>
        <v>81</v>
      </c>
      <c r="D22" s="14">
        <f t="shared" si="0"/>
        <v>68</v>
      </c>
      <c r="E22" s="15">
        <f>七年級!B13</f>
        <v>4</v>
      </c>
      <c r="F22" s="75">
        <f>七年級!C13</f>
        <v>7</v>
      </c>
      <c r="G22" s="75">
        <f>七年級!D13</f>
        <v>7</v>
      </c>
      <c r="H22" s="75">
        <f>七年級!E13</f>
        <v>0</v>
      </c>
      <c r="I22" s="75">
        <f>七年級!F13</f>
        <v>7</v>
      </c>
      <c r="J22" s="75">
        <f>七年級!G13</f>
        <v>8</v>
      </c>
      <c r="K22" s="75">
        <f>七年級!H13</f>
        <v>6</v>
      </c>
      <c r="L22" s="75">
        <f>七年級!I13</f>
        <v>1</v>
      </c>
      <c r="M22" s="75">
        <f>七年級!J13</f>
        <v>7</v>
      </c>
      <c r="N22" s="75">
        <f>七年級!K13</f>
        <v>7</v>
      </c>
      <c r="O22" s="75">
        <f>七年級!L13</f>
        <v>7</v>
      </c>
      <c r="P22" s="75">
        <f>七年級!M13</f>
        <v>7</v>
      </c>
    </row>
    <row r="23" spans="1:16" s="13" customFormat="1" ht="28.15" customHeight="1">
      <c r="A23" s="136"/>
      <c r="B23" s="16" t="s">
        <v>86</v>
      </c>
      <c r="C23" s="137"/>
      <c r="D23" s="17">
        <f t="shared" si="0"/>
        <v>13</v>
      </c>
      <c r="E23" s="15">
        <f>七年級!B36</f>
        <v>0</v>
      </c>
      <c r="F23" s="75">
        <f>七年級!C36</f>
        <v>0</v>
      </c>
      <c r="G23" s="75">
        <f>七年級!D36</f>
        <v>0</v>
      </c>
      <c r="H23" s="75">
        <f>七年級!E36</f>
        <v>0</v>
      </c>
      <c r="I23" s="75">
        <f>七年級!F36</f>
        <v>0</v>
      </c>
      <c r="J23" s="75">
        <f>七年級!G36</f>
        <v>5</v>
      </c>
      <c r="K23" s="75">
        <f>七年級!H36</f>
        <v>3</v>
      </c>
      <c r="L23" s="75">
        <f>七年級!I36</f>
        <v>5</v>
      </c>
      <c r="M23" s="75">
        <f>七年級!J36</f>
        <v>0</v>
      </c>
      <c r="N23" s="75">
        <f>七年級!K36</f>
        <v>0</v>
      </c>
      <c r="O23" s="75">
        <f>七年級!L36</f>
        <v>0</v>
      </c>
      <c r="P23" s="75">
        <f>七年級!M36</f>
        <v>0</v>
      </c>
    </row>
    <row r="24" spans="1:16" s="13" customFormat="1" ht="28.15" customHeight="1">
      <c r="A24" s="136">
        <f>RANK(C24,$C$4:$C$33)</f>
        <v>2</v>
      </c>
      <c r="B24" s="37" t="s">
        <v>180</v>
      </c>
      <c r="C24" s="137">
        <f>D24+D25</f>
        <v>67</v>
      </c>
      <c r="D24" s="14">
        <f t="shared" si="0"/>
        <v>27</v>
      </c>
      <c r="E24" s="15">
        <f>七年級!B14</f>
        <v>0</v>
      </c>
      <c r="F24" s="75">
        <f>七年級!C14</f>
        <v>0</v>
      </c>
      <c r="G24" s="75">
        <f>七年級!D14</f>
        <v>0</v>
      </c>
      <c r="H24" s="75">
        <f>七年級!E14</f>
        <v>1</v>
      </c>
      <c r="I24" s="75">
        <f>七年級!F14</f>
        <v>0</v>
      </c>
      <c r="J24" s="75">
        <f>七年級!G14</f>
        <v>4</v>
      </c>
      <c r="K24" s="75">
        <f>七年級!H14</f>
        <v>5</v>
      </c>
      <c r="L24" s="75">
        <f>七年級!I14</f>
        <v>6</v>
      </c>
      <c r="M24" s="75">
        <f>七年級!J14</f>
        <v>0</v>
      </c>
      <c r="N24" s="75">
        <f>七年級!K14</f>
        <v>4</v>
      </c>
      <c r="O24" s="75">
        <f>七年級!L14</f>
        <v>3</v>
      </c>
      <c r="P24" s="75">
        <f>七年級!M14</f>
        <v>4</v>
      </c>
    </row>
    <row r="25" spans="1:16" s="13" customFormat="1" ht="28.15" customHeight="1">
      <c r="A25" s="136"/>
      <c r="B25" s="16" t="s">
        <v>181</v>
      </c>
      <c r="C25" s="137"/>
      <c r="D25" s="17">
        <f t="shared" si="0"/>
        <v>40</v>
      </c>
      <c r="E25" s="15">
        <f>七年級!B37</f>
        <v>2</v>
      </c>
      <c r="F25" s="75">
        <f>七年級!C37</f>
        <v>9</v>
      </c>
      <c r="G25" s="75">
        <f>七年級!D37</f>
        <v>5</v>
      </c>
      <c r="H25" s="75">
        <f>七年級!E37</f>
        <v>0</v>
      </c>
      <c r="I25" s="75">
        <f>七年級!F37</f>
        <v>5</v>
      </c>
      <c r="J25" s="75">
        <f>七年級!G37</f>
        <v>0</v>
      </c>
      <c r="K25" s="75">
        <f>七年級!H37</f>
        <v>5</v>
      </c>
      <c r="L25" s="75">
        <f>七年級!I37</f>
        <v>4</v>
      </c>
      <c r="M25" s="75">
        <f>七年級!J37</f>
        <v>1</v>
      </c>
      <c r="N25" s="75">
        <f>七年級!K37</f>
        <v>7</v>
      </c>
      <c r="O25" s="75">
        <f>七年級!L37</f>
        <v>2</v>
      </c>
      <c r="P25" s="75">
        <f>七年級!M37</f>
        <v>0</v>
      </c>
    </row>
    <row r="26" spans="1:16" s="13" customFormat="1" ht="28.15" customHeight="1">
      <c r="A26" s="156"/>
      <c r="B26" s="116"/>
      <c r="C26" s="157"/>
      <c r="D26" s="83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16" s="13" customFormat="1" ht="28.15" customHeight="1">
      <c r="A27" s="156"/>
      <c r="B27" s="116"/>
      <c r="C27" s="157"/>
      <c r="D27" s="83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1:16" s="13" customFormat="1" ht="28.15" customHeight="1">
      <c r="A28" s="136"/>
      <c r="C28" s="137"/>
      <c r="D28" s="67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3" customFormat="1" ht="28.15" customHeight="1">
      <c r="A29" s="136"/>
      <c r="C29" s="137"/>
      <c r="D29" s="67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13" customFormat="1" ht="28.15" customHeight="1">
      <c r="A30" s="150">
        <f>RANK(C30,$C$4:$C$33)</f>
        <v>12</v>
      </c>
      <c r="C30" s="150">
        <f>D30+D31</f>
        <v>0</v>
      </c>
      <c r="D30" s="39">
        <f t="shared" si="0"/>
        <v>0</v>
      </c>
      <c r="E30" s="40">
        <f>七年級!B17</f>
        <v>0</v>
      </c>
      <c r="F30" s="40">
        <f>七年級!C17</f>
        <v>0</v>
      </c>
      <c r="G30" s="40">
        <f>七年級!D17</f>
        <v>0</v>
      </c>
      <c r="H30" s="40">
        <f>七年級!E17</f>
        <v>0</v>
      </c>
      <c r="I30" s="40">
        <f>七年級!F17</f>
        <v>0</v>
      </c>
      <c r="J30" s="40">
        <f>七年級!G17</f>
        <v>0</v>
      </c>
      <c r="K30" s="40">
        <f>七年級!H17</f>
        <v>0</v>
      </c>
      <c r="L30" s="40">
        <f>七年級!I17</f>
        <v>0</v>
      </c>
      <c r="M30" s="40">
        <f>七年級!J17</f>
        <v>0</v>
      </c>
      <c r="N30" s="40">
        <f>七年級!K17</f>
        <v>0</v>
      </c>
      <c r="O30" s="40">
        <f>七年級!L17</f>
        <v>0</v>
      </c>
      <c r="P30" s="40">
        <f>七年級!M17</f>
        <v>0</v>
      </c>
    </row>
    <row r="31" spans="1:16" s="13" customFormat="1" ht="28.15" customHeight="1">
      <c r="A31" s="150"/>
      <c r="C31" s="150"/>
      <c r="D31" s="39">
        <f t="shared" si="0"/>
        <v>0</v>
      </c>
      <c r="E31" s="40">
        <f>七年級!B40</f>
        <v>0</v>
      </c>
      <c r="F31" s="40">
        <f>七年級!C40</f>
        <v>0</v>
      </c>
      <c r="G31" s="40">
        <f>七年級!D40</f>
        <v>0</v>
      </c>
      <c r="H31" s="40">
        <f>七年級!E40</f>
        <v>0</v>
      </c>
      <c r="I31" s="40">
        <f>七年級!F40</f>
        <v>0</v>
      </c>
      <c r="J31" s="40">
        <f>七年級!G40</f>
        <v>0</v>
      </c>
      <c r="K31" s="40">
        <f>七年級!H40</f>
        <v>0</v>
      </c>
      <c r="L31" s="40">
        <f>七年級!I40</f>
        <v>0</v>
      </c>
      <c r="M31" s="40">
        <f>七年級!J40</f>
        <v>0</v>
      </c>
      <c r="N31" s="40">
        <f>七年級!K40</f>
        <v>0</v>
      </c>
      <c r="O31" s="40">
        <f>七年級!L40</f>
        <v>0</v>
      </c>
      <c r="P31" s="40">
        <f>七年級!M40</f>
        <v>0</v>
      </c>
    </row>
    <row r="32" spans="1:16" s="13" customFormat="1" ht="28.15" customHeight="1">
      <c r="A32" s="150">
        <f>RANK(C32,$C$4:$C$33)</f>
        <v>12</v>
      </c>
      <c r="B32" s="39" t="s">
        <v>92</v>
      </c>
      <c r="C32" s="150">
        <f>D32+D33</f>
        <v>0</v>
      </c>
      <c r="D32" s="39">
        <f>SUM(E32:P32)</f>
        <v>0</v>
      </c>
      <c r="E32" s="40">
        <f>七年級!B18</f>
        <v>0</v>
      </c>
      <c r="F32" s="40">
        <f>七年級!C18</f>
        <v>0</v>
      </c>
      <c r="G32" s="40">
        <f>七年級!D18</f>
        <v>0</v>
      </c>
      <c r="H32" s="40">
        <f>七年級!E18</f>
        <v>0</v>
      </c>
      <c r="I32" s="40">
        <f>七年級!F18</f>
        <v>0</v>
      </c>
      <c r="J32" s="40">
        <f>七年級!G18</f>
        <v>0</v>
      </c>
      <c r="K32" s="40">
        <f>七年級!H18</f>
        <v>0</v>
      </c>
      <c r="L32" s="40">
        <f>七年級!I18</f>
        <v>0</v>
      </c>
      <c r="M32" s="40">
        <f>七年級!J18</f>
        <v>0</v>
      </c>
      <c r="N32" s="40">
        <f>七年級!K18</f>
        <v>0</v>
      </c>
      <c r="O32" s="40">
        <f>七年級!L18</f>
        <v>0</v>
      </c>
      <c r="P32" s="40">
        <f>七年級!M18</f>
        <v>0</v>
      </c>
    </row>
    <row r="33" spans="1:16" s="13" customFormat="1" ht="28.15" customHeight="1">
      <c r="A33" s="150"/>
      <c r="B33" s="39" t="s">
        <v>93</v>
      </c>
      <c r="C33" s="150"/>
      <c r="D33" s="39">
        <f>SUM(E33:P33)</f>
        <v>0</v>
      </c>
      <c r="E33" s="40">
        <f>七年級!B41</f>
        <v>0</v>
      </c>
      <c r="F33" s="40">
        <f>七年級!C41</f>
        <v>0</v>
      </c>
      <c r="G33" s="40">
        <f>七年級!D41</f>
        <v>0</v>
      </c>
      <c r="H33" s="40">
        <f>七年級!E41</f>
        <v>0</v>
      </c>
      <c r="I33" s="40">
        <f>七年級!F41</f>
        <v>0</v>
      </c>
      <c r="J33" s="40">
        <f>七年級!G41</f>
        <v>0</v>
      </c>
      <c r="K33" s="40">
        <f>七年級!H41</f>
        <v>0</v>
      </c>
      <c r="L33" s="40">
        <f>七年級!I41</f>
        <v>0</v>
      </c>
      <c r="M33" s="40">
        <f>七年級!J41</f>
        <v>0</v>
      </c>
      <c r="N33" s="40">
        <f>七年級!K41</f>
        <v>0</v>
      </c>
      <c r="O33" s="40">
        <f>七年級!L41</f>
        <v>0</v>
      </c>
      <c r="P33" s="40">
        <f>七年級!M41</f>
        <v>0</v>
      </c>
    </row>
    <row r="34" spans="1:16" s="26" customFormat="1" ht="28.15" customHeight="1">
      <c r="A34" s="138"/>
      <c r="B34" s="23"/>
      <c r="C34" s="139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s="32" customFormat="1" ht="33.65" customHeight="1">
      <c r="A35" s="138"/>
      <c r="B35" s="23"/>
      <c r="C35" s="139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42" customHeight="1">
      <c r="A36" s="151" t="s">
        <v>60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1:16" s="13" customFormat="1" ht="20.25" customHeight="1">
      <c r="A37" s="152" t="s">
        <v>11</v>
      </c>
      <c r="B37" s="152" t="s">
        <v>15</v>
      </c>
      <c r="C37" s="143" t="s">
        <v>13</v>
      </c>
      <c r="D37" s="130" t="s">
        <v>12</v>
      </c>
      <c r="E37" s="128" t="s">
        <v>6</v>
      </c>
      <c r="F37" s="128" t="s">
        <v>7</v>
      </c>
      <c r="G37" s="128" t="s">
        <v>8</v>
      </c>
      <c r="H37" s="128" t="s">
        <v>9</v>
      </c>
      <c r="I37" s="128" t="s">
        <v>10</v>
      </c>
      <c r="J37" s="128" t="s">
        <v>0</v>
      </c>
      <c r="K37" s="128" t="s">
        <v>1</v>
      </c>
      <c r="L37" s="128" t="s">
        <v>2</v>
      </c>
      <c r="M37" s="128" t="s">
        <v>3</v>
      </c>
      <c r="N37" s="128" t="s">
        <v>4</v>
      </c>
      <c r="O37" s="154" t="s">
        <v>5</v>
      </c>
      <c r="P37" s="135" t="s">
        <v>87</v>
      </c>
    </row>
    <row r="38" spans="1:16" s="13" customFormat="1" ht="20.25" customHeight="1">
      <c r="A38" s="153" t="s">
        <v>11</v>
      </c>
      <c r="B38" s="153"/>
      <c r="C38" s="144"/>
      <c r="D38" s="131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55"/>
      <c r="P38" s="135"/>
    </row>
    <row r="39" spans="1:16" s="13" customFormat="1" ht="26" customHeight="1">
      <c r="A39" s="141">
        <f>RANK(C39,$C$39:$C$70)</f>
        <v>8</v>
      </c>
      <c r="B39" s="12" t="s">
        <v>61</v>
      </c>
      <c r="C39" s="143">
        <f>D39+D40</f>
        <v>19</v>
      </c>
      <c r="D39" s="14">
        <f t="shared" ref="D39:D60" si="1">SUM(E39:P39)</f>
        <v>2</v>
      </c>
      <c r="E39" s="18">
        <f>八年級!B4</f>
        <v>0</v>
      </c>
      <c r="F39" s="18">
        <f>八年級!C4</f>
        <v>0</v>
      </c>
      <c r="G39" s="18">
        <f>八年級!D4</f>
        <v>0</v>
      </c>
      <c r="H39" s="18">
        <f>八年級!E4</f>
        <v>2</v>
      </c>
      <c r="I39" s="18">
        <f>八年級!F4</f>
        <v>0</v>
      </c>
      <c r="J39" s="18">
        <f>八年級!G4</f>
        <v>0</v>
      </c>
      <c r="K39" s="18">
        <f>八年級!H4</f>
        <v>0</v>
      </c>
      <c r="L39" s="18">
        <f>八年級!I4</f>
        <v>0</v>
      </c>
      <c r="M39" s="18">
        <f>八年級!J4</f>
        <v>0</v>
      </c>
      <c r="N39" s="18">
        <f>八年級!K4</f>
        <v>0</v>
      </c>
      <c r="O39" s="18">
        <f>八年級!L4</f>
        <v>0</v>
      </c>
      <c r="P39" s="18">
        <f>八年級!M4</f>
        <v>0</v>
      </c>
    </row>
    <row r="40" spans="1:16" s="13" customFormat="1" ht="26" customHeight="1">
      <c r="A40" s="142"/>
      <c r="B40" s="16" t="s">
        <v>62</v>
      </c>
      <c r="C40" s="144"/>
      <c r="D40" s="17">
        <f t="shared" si="1"/>
        <v>17</v>
      </c>
      <c r="E40" s="18">
        <f>八年級!B24</f>
        <v>0</v>
      </c>
      <c r="F40" s="18">
        <f>八年級!C24</f>
        <v>4</v>
      </c>
      <c r="G40" s="18">
        <f>八年級!D24</f>
        <v>5</v>
      </c>
      <c r="H40" s="18">
        <f>八年級!E24</f>
        <v>2</v>
      </c>
      <c r="I40" s="18">
        <f>八年級!F24</f>
        <v>6</v>
      </c>
      <c r="J40" s="18">
        <f>八年級!G24</f>
        <v>0</v>
      </c>
      <c r="K40" s="18">
        <f>八年級!H24</f>
        <v>0</v>
      </c>
      <c r="L40" s="18">
        <f>八年級!I24</f>
        <v>0</v>
      </c>
      <c r="M40" s="18">
        <f>八年級!J24</f>
        <v>0</v>
      </c>
      <c r="N40" s="18">
        <f>八年級!K24</f>
        <v>0</v>
      </c>
      <c r="O40" s="18">
        <f>八年級!L24</f>
        <v>0</v>
      </c>
      <c r="P40" s="18">
        <f>八年級!M24</f>
        <v>0</v>
      </c>
    </row>
    <row r="41" spans="1:16" s="13" customFormat="1" ht="26" customHeight="1">
      <c r="A41" s="141">
        <f>RANK(C41,$C$39:$C$70)</f>
        <v>6</v>
      </c>
      <c r="B41" s="12" t="s">
        <v>63</v>
      </c>
      <c r="C41" s="143">
        <f>D41+D42</f>
        <v>30</v>
      </c>
      <c r="D41" s="14">
        <f t="shared" si="1"/>
        <v>15</v>
      </c>
      <c r="E41" s="18">
        <f>八年級!B5</f>
        <v>0</v>
      </c>
      <c r="F41" s="18">
        <f>八年級!C5</f>
        <v>0</v>
      </c>
      <c r="G41" s="18">
        <f>八年級!D5</f>
        <v>2</v>
      </c>
      <c r="H41" s="18">
        <f>八年級!E5</f>
        <v>9</v>
      </c>
      <c r="I41" s="18">
        <f>八年級!F5</f>
        <v>3</v>
      </c>
      <c r="J41" s="18">
        <f>八年級!G5</f>
        <v>0</v>
      </c>
      <c r="K41" s="18">
        <f>八年級!H5</f>
        <v>0</v>
      </c>
      <c r="L41" s="18">
        <f>八年級!I5</f>
        <v>0</v>
      </c>
      <c r="M41" s="18">
        <f>八年級!J5</f>
        <v>0</v>
      </c>
      <c r="N41" s="18">
        <f>八年級!K5</f>
        <v>0</v>
      </c>
      <c r="O41" s="18">
        <f>八年級!L5</f>
        <v>0</v>
      </c>
      <c r="P41" s="18">
        <f>八年級!M5</f>
        <v>1</v>
      </c>
    </row>
    <row r="42" spans="1:16" s="13" customFormat="1" ht="26" customHeight="1">
      <c r="A42" s="142"/>
      <c r="B42" s="16" t="s">
        <v>64</v>
      </c>
      <c r="C42" s="144"/>
      <c r="D42" s="17">
        <f t="shared" si="1"/>
        <v>15</v>
      </c>
      <c r="E42" s="18">
        <f>八年級!B25</f>
        <v>0</v>
      </c>
      <c r="F42" s="18">
        <f>八年級!C25</f>
        <v>0</v>
      </c>
      <c r="G42" s="18">
        <f>八年級!D25</f>
        <v>0</v>
      </c>
      <c r="H42" s="18">
        <f>八年級!E25</f>
        <v>0</v>
      </c>
      <c r="I42" s="18">
        <f>八年級!F25</f>
        <v>0</v>
      </c>
      <c r="J42" s="18">
        <f>八年級!G25</f>
        <v>5</v>
      </c>
      <c r="K42" s="18">
        <f>八年級!H25</f>
        <v>4</v>
      </c>
      <c r="L42" s="18">
        <f>八年級!I25</f>
        <v>0</v>
      </c>
      <c r="M42" s="18">
        <f>八年級!J25</f>
        <v>0</v>
      </c>
      <c r="N42" s="18">
        <f>八年級!K25</f>
        <v>3</v>
      </c>
      <c r="O42" s="18">
        <f>八年級!L25</f>
        <v>2</v>
      </c>
      <c r="P42" s="18">
        <f>八年級!M25</f>
        <v>1</v>
      </c>
    </row>
    <row r="43" spans="1:16" s="13" customFormat="1" ht="26" customHeight="1">
      <c r="A43" s="141">
        <f>RANK(C43,$C$39:$C$70)</f>
        <v>7</v>
      </c>
      <c r="B43" s="12" t="s">
        <v>65</v>
      </c>
      <c r="C43" s="143">
        <f>D43+D44</f>
        <v>23</v>
      </c>
      <c r="D43" s="14">
        <f t="shared" si="1"/>
        <v>18</v>
      </c>
      <c r="E43" s="18">
        <f>八年級!B6</f>
        <v>0</v>
      </c>
      <c r="F43" s="18">
        <f>八年級!C6</f>
        <v>0</v>
      </c>
      <c r="G43" s="18">
        <f>八年級!D6</f>
        <v>3</v>
      </c>
      <c r="H43" s="18">
        <f>八年級!E6</f>
        <v>0</v>
      </c>
      <c r="I43" s="18">
        <f>八年級!F6</f>
        <v>0</v>
      </c>
      <c r="J43" s="18">
        <f>八年級!G6</f>
        <v>7</v>
      </c>
      <c r="K43" s="18">
        <f>八年級!H6</f>
        <v>6</v>
      </c>
      <c r="L43" s="18">
        <f>八年級!I6</f>
        <v>0</v>
      </c>
      <c r="M43" s="18">
        <f>八年級!J6</f>
        <v>0</v>
      </c>
      <c r="N43" s="18">
        <f>八年級!K6</f>
        <v>0</v>
      </c>
      <c r="O43" s="18">
        <f>八年級!L6</f>
        <v>2</v>
      </c>
      <c r="P43" s="18">
        <f>八年級!M6</f>
        <v>0</v>
      </c>
    </row>
    <row r="44" spans="1:16" s="13" customFormat="1" ht="26" customHeight="1">
      <c r="A44" s="142"/>
      <c r="B44" s="16" t="s">
        <v>66</v>
      </c>
      <c r="C44" s="144"/>
      <c r="D44" s="17">
        <f t="shared" si="1"/>
        <v>5</v>
      </c>
      <c r="E44" s="18">
        <f>八年級!B26</f>
        <v>0</v>
      </c>
      <c r="F44" s="18">
        <f>八年級!C26</f>
        <v>2</v>
      </c>
      <c r="G44" s="18">
        <f>八年級!D26</f>
        <v>0</v>
      </c>
      <c r="H44" s="18">
        <f>八年級!E26</f>
        <v>1</v>
      </c>
      <c r="I44" s="18">
        <f>八年級!F26</f>
        <v>0</v>
      </c>
      <c r="J44" s="18">
        <f>八年級!G26</f>
        <v>1</v>
      </c>
      <c r="K44" s="18">
        <f>八年級!H26</f>
        <v>0</v>
      </c>
      <c r="L44" s="18">
        <f>八年級!I26</f>
        <v>0</v>
      </c>
      <c r="M44" s="18">
        <f>八年級!J26</f>
        <v>0</v>
      </c>
      <c r="N44" s="18">
        <f>八年級!K26</f>
        <v>0</v>
      </c>
      <c r="O44" s="18">
        <f>八年級!L26</f>
        <v>1</v>
      </c>
      <c r="P44" s="18">
        <f>八年級!M26</f>
        <v>0</v>
      </c>
    </row>
    <row r="45" spans="1:16" s="13" customFormat="1" ht="26" customHeight="1">
      <c r="A45" s="141">
        <f>RANK(C45,$C$39:$C$70)</f>
        <v>8</v>
      </c>
      <c r="B45" s="12" t="s">
        <v>67</v>
      </c>
      <c r="C45" s="143">
        <f>D45+D46</f>
        <v>19</v>
      </c>
      <c r="D45" s="14">
        <f t="shared" si="1"/>
        <v>7</v>
      </c>
      <c r="E45" s="18">
        <f>八年級!B7</f>
        <v>7</v>
      </c>
      <c r="F45" s="18">
        <f>八年級!C7</f>
        <v>0</v>
      </c>
      <c r="G45" s="18">
        <f>八年級!D7</f>
        <v>0</v>
      </c>
      <c r="H45" s="18">
        <f>八年級!E7</f>
        <v>0</v>
      </c>
      <c r="I45" s="18">
        <f>八年級!F7</f>
        <v>0</v>
      </c>
      <c r="J45" s="18">
        <f>八年級!G7</f>
        <v>0</v>
      </c>
      <c r="K45" s="18">
        <f>八年級!H7</f>
        <v>0</v>
      </c>
      <c r="L45" s="18">
        <f>八年級!I7</f>
        <v>0</v>
      </c>
      <c r="M45" s="18">
        <f>八年級!J7</f>
        <v>0</v>
      </c>
      <c r="N45" s="18">
        <f>八年級!K7</f>
        <v>0</v>
      </c>
      <c r="O45" s="18">
        <f>八年級!L7</f>
        <v>0</v>
      </c>
      <c r="P45" s="18">
        <f>八年級!M7</f>
        <v>0</v>
      </c>
    </row>
    <row r="46" spans="1:16" s="13" customFormat="1" ht="26" customHeight="1">
      <c r="A46" s="142"/>
      <c r="B46" s="16" t="s">
        <v>68</v>
      </c>
      <c r="C46" s="144"/>
      <c r="D46" s="17">
        <f t="shared" si="1"/>
        <v>12</v>
      </c>
      <c r="E46" s="18">
        <f>八年級!B27</f>
        <v>0</v>
      </c>
      <c r="F46" s="18">
        <f>八年級!C27</f>
        <v>0</v>
      </c>
      <c r="G46" s="18">
        <f>八年級!D27</f>
        <v>5</v>
      </c>
      <c r="H46" s="18">
        <f>八年級!E27</f>
        <v>5</v>
      </c>
      <c r="I46" s="18">
        <f>八年級!F27</f>
        <v>0</v>
      </c>
      <c r="J46" s="18">
        <f>八年級!G27</f>
        <v>0</v>
      </c>
      <c r="K46" s="18">
        <f>八年級!H27</f>
        <v>0</v>
      </c>
      <c r="L46" s="18">
        <f>八年級!I27</f>
        <v>0</v>
      </c>
      <c r="M46" s="18">
        <f>八年級!J27</f>
        <v>0</v>
      </c>
      <c r="N46" s="18">
        <f>八年級!K27</f>
        <v>0</v>
      </c>
      <c r="O46" s="18">
        <f>八年級!L27</f>
        <v>0</v>
      </c>
      <c r="P46" s="18">
        <f>八年級!M27</f>
        <v>2</v>
      </c>
    </row>
    <row r="47" spans="1:16" s="13" customFormat="1" ht="26" customHeight="1">
      <c r="A47" s="141">
        <f>RANK(C47,$C$39:$C$70)</f>
        <v>4</v>
      </c>
      <c r="B47" s="12" t="s">
        <v>69</v>
      </c>
      <c r="C47" s="143">
        <f>D47+D48</f>
        <v>64</v>
      </c>
      <c r="D47" s="14">
        <f t="shared" si="1"/>
        <v>43</v>
      </c>
      <c r="E47" s="18">
        <f>八年級!B8</f>
        <v>0</v>
      </c>
      <c r="F47" s="18">
        <f>八年級!C8</f>
        <v>2</v>
      </c>
      <c r="G47" s="18">
        <f>八年級!D8</f>
        <v>0</v>
      </c>
      <c r="H47" s="18">
        <f>八年級!E8</f>
        <v>1</v>
      </c>
      <c r="I47" s="18">
        <f>八年級!F8</f>
        <v>12</v>
      </c>
      <c r="J47" s="18">
        <f>八年級!G8</f>
        <v>1</v>
      </c>
      <c r="K47" s="18">
        <f>八年級!H8</f>
        <v>3</v>
      </c>
      <c r="L47" s="18">
        <f>八年級!I8</f>
        <v>3</v>
      </c>
      <c r="M47" s="18">
        <f>八年級!J8</f>
        <v>7</v>
      </c>
      <c r="N47" s="18">
        <f>八年級!K8</f>
        <v>7</v>
      </c>
      <c r="O47" s="18">
        <f>八年級!L8</f>
        <v>4</v>
      </c>
      <c r="P47" s="18">
        <f>八年級!M8</f>
        <v>3</v>
      </c>
    </row>
    <row r="48" spans="1:16" s="13" customFormat="1" ht="26" customHeight="1">
      <c r="A48" s="142"/>
      <c r="B48" s="16" t="s">
        <v>70</v>
      </c>
      <c r="C48" s="144"/>
      <c r="D48" s="17">
        <f t="shared" si="1"/>
        <v>21</v>
      </c>
      <c r="E48" s="18">
        <f>八年級!B28</f>
        <v>0</v>
      </c>
      <c r="F48" s="18">
        <f>八年級!C28</f>
        <v>3</v>
      </c>
      <c r="G48" s="18">
        <f>八年級!D28</f>
        <v>0</v>
      </c>
      <c r="H48" s="18">
        <f>八年級!E28</f>
        <v>0</v>
      </c>
      <c r="I48" s="18">
        <f>八年級!F28</f>
        <v>0</v>
      </c>
      <c r="J48" s="18">
        <f>八年級!G28</f>
        <v>0</v>
      </c>
      <c r="K48" s="18">
        <f>八年級!H28</f>
        <v>7</v>
      </c>
      <c r="L48" s="18">
        <f>八年級!I28</f>
        <v>5</v>
      </c>
      <c r="M48" s="18">
        <f>八年級!J28</f>
        <v>0</v>
      </c>
      <c r="N48" s="18">
        <f>八年級!K28</f>
        <v>0</v>
      </c>
      <c r="O48" s="18">
        <f>八年級!L28</f>
        <v>3</v>
      </c>
      <c r="P48" s="18">
        <f>八年級!M28</f>
        <v>3</v>
      </c>
    </row>
    <row r="49" spans="1:17" s="13" customFormat="1" ht="26" customHeight="1">
      <c r="A49" s="141">
        <f>RANK(C49,$C$39:$C$70)</f>
        <v>11</v>
      </c>
      <c r="B49" s="12" t="s">
        <v>71</v>
      </c>
      <c r="C49" s="143">
        <f>D49+D50</f>
        <v>3</v>
      </c>
      <c r="D49" s="14">
        <f t="shared" si="1"/>
        <v>2</v>
      </c>
      <c r="E49" s="18">
        <f>八年級!B9</f>
        <v>0</v>
      </c>
      <c r="F49" s="18">
        <f>八年級!C9</f>
        <v>1</v>
      </c>
      <c r="G49" s="18">
        <f>八年級!D9</f>
        <v>1</v>
      </c>
      <c r="H49" s="18">
        <f>八年級!E9</f>
        <v>0</v>
      </c>
      <c r="I49" s="18">
        <f>八年級!F9</f>
        <v>0</v>
      </c>
      <c r="J49" s="18">
        <f>八年級!G9</f>
        <v>0</v>
      </c>
      <c r="K49" s="18">
        <f>八年級!H9</f>
        <v>0</v>
      </c>
      <c r="L49" s="18">
        <f>八年級!I9</f>
        <v>0</v>
      </c>
      <c r="M49" s="18">
        <f>八年級!J9</f>
        <v>0</v>
      </c>
      <c r="N49" s="18">
        <f>八年級!K9</f>
        <v>0</v>
      </c>
      <c r="O49" s="18">
        <f>八年級!L9</f>
        <v>0</v>
      </c>
      <c r="P49" s="18">
        <f>八年級!M9</f>
        <v>0</v>
      </c>
      <c r="Q49" s="13" t="s">
        <v>166</v>
      </c>
    </row>
    <row r="50" spans="1:17" s="13" customFormat="1" ht="26" customHeight="1">
      <c r="A50" s="142"/>
      <c r="B50" s="16" t="s">
        <v>72</v>
      </c>
      <c r="C50" s="144"/>
      <c r="D50" s="17">
        <f t="shared" si="1"/>
        <v>1</v>
      </c>
      <c r="E50" s="18">
        <f>八年級!B29</f>
        <v>0</v>
      </c>
      <c r="F50" s="18">
        <f>八年級!C29</f>
        <v>0</v>
      </c>
      <c r="G50" s="18">
        <f>八年級!D29</f>
        <v>0</v>
      </c>
      <c r="H50" s="18">
        <f>八年級!E29</f>
        <v>0</v>
      </c>
      <c r="I50" s="18">
        <f>八年級!F29</f>
        <v>1</v>
      </c>
      <c r="J50" s="18">
        <f>八年級!G29</f>
        <v>0</v>
      </c>
      <c r="K50" s="18">
        <f>八年級!H29</f>
        <v>0</v>
      </c>
      <c r="L50" s="18">
        <f>八年級!I29</f>
        <v>0</v>
      </c>
      <c r="M50" s="18">
        <f>八年級!J29</f>
        <v>0</v>
      </c>
      <c r="N50" s="18">
        <f>八年級!K29</f>
        <v>0</v>
      </c>
      <c r="O50" s="18">
        <f>八年級!L29</f>
        <v>0</v>
      </c>
      <c r="P50" s="18">
        <f>八年級!M29</f>
        <v>0</v>
      </c>
    </row>
    <row r="51" spans="1:17" s="13" customFormat="1" ht="26" customHeight="1">
      <c r="A51" s="141">
        <f>RANK(C51,$C$39:$C$70)</f>
        <v>5</v>
      </c>
      <c r="B51" s="12" t="s">
        <v>73</v>
      </c>
      <c r="C51" s="143">
        <f>D51+D52</f>
        <v>39</v>
      </c>
      <c r="D51" s="14">
        <f t="shared" si="1"/>
        <v>21</v>
      </c>
      <c r="E51" s="18">
        <f>八年級!B10</f>
        <v>0</v>
      </c>
      <c r="F51" s="18">
        <f>八年級!C10</f>
        <v>10</v>
      </c>
      <c r="G51" s="18">
        <f>八年級!D10</f>
        <v>4</v>
      </c>
      <c r="H51" s="18">
        <f>八年級!E10</f>
        <v>0</v>
      </c>
      <c r="I51" s="18">
        <f>八年級!F10</f>
        <v>0</v>
      </c>
      <c r="J51" s="18">
        <f>八年級!G10</f>
        <v>0</v>
      </c>
      <c r="K51" s="18">
        <f>八年級!H10</f>
        <v>2</v>
      </c>
      <c r="L51" s="18">
        <f>八年級!I10</f>
        <v>0</v>
      </c>
      <c r="M51" s="18">
        <f>八年級!J10</f>
        <v>0</v>
      </c>
      <c r="N51" s="18">
        <f>八年級!K10</f>
        <v>0</v>
      </c>
      <c r="O51" s="18">
        <f>八年級!L10</f>
        <v>3</v>
      </c>
      <c r="P51" s="18">
        <f>八年級!M10</f>
        <v>2</v>
      </c>
    </row>
    <row r="52" spans="1:17" s="13" customFormat="1" ht="26" customHeight="1">
      <c r="A52" s="142"/>
      <c r="B52" s="16" t="s">
        <v>74</v>
      </c>
      <c r="C52" s="144"/>
      <c r="D52" s="17">
        <f t="shared" si="1"/>
        <v>18</v>
      </c>
      <c r="E52" s="18">
        <f>八年級!B30</f>
        <v>0</v>
      </c>
      <c r="F52" s="18">
        <f>八年級!C30</f>
        <v>0</v>
      </c>
      <c r="G52" s="18">
        <f>八年級!D30</f>
        <v>1</v>
      </c>
      <c r="H52" s="18">
        <f>八年級!E30</f>
        <v>3</v>
      </c>
      <c r="I52" s="18">
        <f>八年級!F30</f>
        <v>5</v>
      </c>
      <c r="J52" s="18">
        <f>八年級!G30</f>
        <v>0</v>
      </c>
      <c r="K52" s="18">
        <f>八年級!H30</f>
        <v>0</v>
      </c>
      <c r="L52" s="18">
        <f>八年級!I30</f>
        <v>2</v>
      </c>
      <c r="M52" s="18">
        <f>八年級!J30</f>
        <v>6</v>
      </c>
      <c r="N52" s="18">
        <f>八年級!K30</f>
        <v>1</v>
      </c>
      <c r="O52" s="18">
        <f>八年級!L30</f>
        <v>0</v>
      </c>
      <c r="P52" s="18">
        <f>八年級!M30</f>
        <v>0</v>
      </c>
    </row>
    <row r="53" spans="1:17" s="13" customFormat="1" ht="26" customHeight="1">
      <c r="A53" s="141">
        <f>RANK(C53,$C$39:$C$70)</f>
        <v>10</v>
      </c>
      <c r="B53" s="12" t="s">
        <v>75</v>
      </c>
      <c r="C53" s="143">
        <f>D53+D54</f>
        <v>12</v>
      </c>
      <c r="D53" s="14">
        <f t="shared" si="1"/>
        <v>5</v>
      </c>
      <c r="E53" s="18">
        <f>八年級!B11</f>
        <v>0</v>
      </c>
      <c r="F53" s="18">
        <f>八年級!C11</f>
        <v>0</v>
      </c>
      <c r="G53" s="18">
        <f>八年級!D11</f>
        <v>0</v>
      </c>
      <c r="H53" s="18">
        <f>八年級!E11</f>
        <v>0</v>
      </c>
      <c r="I53" s="18">
        <f>八年級!F11</f>
        <v>1</v>
      </c>
      <c r="J53" s="18">
        <f>八年級!G11</f>
        <v>0</v>
      </c>
      <c r="K53" s="18">
        <f>八年級!H11</f>
        <v>0</v>
      </c>
      <c r="L53" s="18">
        <f>八年級!I11</f>
        <v>0</v>
      </c>
      <c r="M53" s="18">
        <f>八年級!J11</f>
        <v>0</v>
      </c>
      <c r="N53" s="18">
        <f>八年級!K11</f>
        <v>3</v>
      </c>
      <c r="O53" s="18">
        <f>八年級!L11</f>
        <v>1</v>
      </c>
      <c r="P53" s="18">
        <f>八年級!M11</f>
        <v>0</v>
      </c>
    </row>
    <row r="54" spans="1:17" s="13" customFormat="1" ht="26" customHeight="1">
      <c r="A54" s="142"/>
      <c r="B54" s="16" t="s">
        <v>76</v>
      </c>
      <c r="C54" s="144"/>
      <c r="D54" s="17">
        <f t="shared" si="1"/>
        <v>7</v>
      </c>
      <c r="E54" s="18">
        <f>八年級!B31</f>
        <v>0</v>
      </c>
      <c r="F54" s="18">
        <f>八年級!C31</f>
        <v>0</v>
      </c>
      <c r="G54" s="18">
        <f>八年級!D31</f>
        <v>4</v>
      </c>
      <c r="H54" s="18">
        <f>八年級!E31</f>
        <v>0</v>
      </c>
      <c r="I54" s="18">
        <f>八年級!F31</f>
        <v>3</v>
      </c>
      <c r="J54" s="18">
        <f>八年級!G31</f>
        <v>0</v>
      </c>
      <c r="K54" s="18">
        <f>八年級!H31</f>
        <v>0</v>
      </c>
      <c r="L54" s="18">
        <f>八年級!I31</f>
        <v>0</v>
      </c>
      <c r="M54" s="18">
        <f>八年級!J31</f>
        <v>0</v>
      </c>
      <c r="N54" s="18">
        <f>八年級!K31</f>
        <v>0</v>
      </c>
      <c r="O54" s="18">
        <f>八年級!L31</f>
        <v>0</v>
      </c>
      <c r="P54" s="18">
        <f>八年級!M31</f>
        <v>0</v>
      </c>
    </row>
    <row r="55" spans="1:17" s="13" customFormat="1" ht="26" customHeight="1">
      <c r="A55" s="141">
        <f>RANK(C55,$C$39:$C$70)</f>
        <v>2</v>
      </c>
      <c r="B55" s="12" t="s">
        <v>77</v>
      </c>
      <c r="C55" s="143">
        <f>D55+D56</f>
        <v>98</v>
      </c>
      <c r="D55" s="14">
        <f t="shared" si="1"/>
        <v>28</v>
      </c>
      <c r="E55" s="18">
        <f>八年級!B12</f>
        <v>3</v>
      </c>
      <c r="F55" s="18">
        <f>八年級!C12</f>
        <v>0</v>
      </c>
      <c r="G55" s="18">
        <f>八年級!D12</f>
        <v>0</v>
      </c>
      <c r="H55" s="18">
        <f>八年級!E12</f>
        <v>0</v>
      </c>
      <c r="I55" s="18">
        <f>八年級!F12</f>
        <v>2</v>
      </c>
      <c r="J55" s="18">
        <f>八年級!G12</f>
        <v>5</v>
      </c>
      <c r="K55" s="18">
        <f>八年級!H12</f>
        <v>4</v>
      </c>
      <c r="L55" s="18">
        <f>八年級!I12</f>
        <v>7</v>
      </c>
      <c r="M55" s="18">
        <f>八年級!J12</f>
        <v>3</v>
      </c>
      <c r="N55" s="18">
        <f>八年級!K12</f>
        <v>0</v>
      </c>
      <c r="O55" s="18">
        <f>八年級!L12</f>
        <v>0</v>
      </c>
      <c r="P55" s="18">
        <f>八年級!M12</f>
        <v>4</v>
      </c>
      <c r="Q55" s="13" t="s">
        <v>167</v>
      </c>
    </row>
    <row r="56" spans="1:17" s="13" customFormat="1" ht="26" customHeight="1">
      <c r="A56" s="142"/>
      <c r="B56" s="16" t="s">
        <v>78</v>
      </c>
      <c r="C56" s="144"/>
      <c r="D56" s="17">
        <f t="shared" si="1"/>
        <v>70</v>
      </c>
      <c r="E56" s="18">
        <f>八年級!B32</f>
        <v>10</v>
      </c>
      <c r="F56" s="18">
        <f>八年級!C32</f>
        <v>7</v>
      </c>
      <c r="G56" s="18">
        <f>八年級!D32</f>
        <v>0</v>
      </c>
      <c r="H56" s="18">
        <f>八年級!E32</f>
        <v>4</v>
      </c>
      <c r="I56" s="18">
        <f>八年級!F32</f>
        <v>0</v>
      </c>
      <c r="J56" s="18">
        <f>八年級!G32</f>
        <v>7</v>
      </c>
      <c r="K56" s="18">
        <f>八年級!H32</f>
        <v>5</v>
      </c>
      <c r="L56" s="18">
        <f>八年級!I32</f>
        <v>5</v>
      </c>
      <c r="M56" s="18">
        <f>八年級!J32</f>
        <v>9</v>
      </c>
      <c r="N56" s="18">
        <f>八年級!K32</f>
        <v>9</v>
      </c>
      <c r="O56" s="18">
        <f>八年級!L32</f>
        <v>7</v>
      </c>
      <c r="P56" s="18">
        <f>八年級!M32</f>
        <v>7</v>
      </c>
    </row>
    <row r="57" spans="1:17" s="13" customFormat="1" ht="26" customHeight="1">
      <c r="A57" s="141">
        <f>RANK(C57,$C$39:$C$70)</f>
        <v>1</v>
      </c>
      <c r="B57" s="12" t="s">
        <v>174</v>
      </c>
      <c r="C57" s="143">
        <f>D57+D58</f>
        <v>138</v>
      </c>
      <c r="D57" s="14">
        <f t="shared" si="1"/>
        <v>80</v>
      </c>
      <c r="E57" s="18">
        <f>八年級!B13</f>
        <v>9</v>
      </c>
      <c r="F57" s="18">
        <f>八年級!C13</f>
        <v>5</v>
      </c>
      <c r="G57" s="18">
        <f>八年級!D13</f>
        <v>12</v>
      </c>
      <c r="H57" s="18">
        <f>八年級!E13</f>
        <v>7</v>
      </c>
      <c r="I57" s="18">
        <f>八年級!F13</f>
        <v>4</v>
      </c>
      <c r="J57" s="18">
        <f>八年級!G13</f>
        <v>4</v>
      </c>
      <c r="K57" s="18">
        <f>八年級!H13</f>
        <v>0</v>
      </c>
      <c r="L57" s="18">
        <f>八年級!I13</f>
        <v>5</v>
      </c>
      <c r="M57" s="18">
        <f>八年級!J13</f>
        <v>11</v>
      </c>
      <c r="N57" s="18">
        <f>八年級!K13</f>
        <v>9</v>
      </c>
      <c r="O57" s="18">
        <f>八年級!L13</f>
        <v>7</v>
      </c>
      <c r="P57" s="18">
        <f>八年級!M13</f>
        <v>7</v>
      </c>
    </row>
    <row r="58" spans="1:17" s="13" customFormat="1" ht="26" customHeight="1">
      <c r="A58" s="142"/>
      <c r="B58" s="16" t="s">
        <v>175</v>
      </c>
      <c r="C58" s="144"/>
      <c r="D58" s="17">
        <f t="shared" si="1"/>
        <v>58</v>
      </c>
      <c r="E58" s="18">
        <f>八年級!B33</f>
        <v>9</v>
      </c>
      <c r="F58" s="18">
        <f>八年級!C33</f>
        <v>1</v>
      </c>
      <c r="G58" s="18">
        <f>八年級!D33</f>
        <v>7</v>
      </c>
      <c r="H58" s="18">
        <f>八年級!E33</f>
        <v>7</v>
      </c>
      <c r="I58" s="18">
        <f>八年級!F33</f>
        <v>7</v>
      </c>
      <c r="J58" s="18">
        <f>八年級!G33</f>
        <v>4</v>
      </c>
      <c r="K58" s="18">
        <f>八年級!H33</f>
        <v>3</v>
      </c>
      <c r="L58" s="18">
        <f>八年級!I33</f>
        <v>10</v>
      </c>
      <c r="M58" s="18">
        <f>八年級!J33</f>
        <v>0</v>
      </c>
      <c r="N58" s="18">
        <f>八年級!K33</f>
        <v>0</v>
      </c>
      <c r="O58" s="18">
        <f>八年級!L33</f>
        <v>5</v>
      </c>
      <c r="P58" s="18">
        <f>八年級!M33</f>
        <v>5</v>
      </c>
    </row>
    <row r="59" spans="1:17" s="13" customFormat="1" ht="26" customHeight="1">
      <c r="A59" s="141">
        <f>RANK(C59,$C$39:$C$70)</f>
        <v>3</v>
      </c>
      <c r="B59" s="38" t="s">
        <v>176</v>
      </c>
      <c r="C59" s="143">
        <f>D59+D60</f>
        <v>78</v>
      </c>
      <c r="D59" s="14">
        <f t="shared" si="1"/>
        <v>40</v>
      </c>
      <c r="E59" s="18">
        <f>八年級!B14</f>
        <v>0</v>
      </c>
      <c r="F59" s="18">
        <f>八年級!C14</f>
        <v>4</v>
      </c>
      <c r="G59" s="18">
        <f>八年級!D14</f>
        <v>0</v>
      </c>
      <c r="H59" s="18">
        <f>八年級!E14</f>
        <v>3</v>
      </c>
      <c r="I59" s="18">
        <f>八年級!F14</f>
        <v>0</v>
      </c>
      <c r="J59" s="18">
        <f>八年級!G14</f>
        <v>5</v>
      </c>
      <c r="K59" s="18">
        <f>八年級!H14</f>
        <v>7</v>
      </c>
      <c r="L59" s="18">
        <f>八年級!I14</f>
        <v>7</v>
      </c>
      <c r="M59" s="18">
        <f>八年級!J14</f>
        <v>1</v>
      </c>
      <c r="N59" s="18">
        <f>八年級!K14</f>
        <v>3</v>
      </c>
      <c r="O59" s="18">
        <f>八年級!L14</f>
        <v>5</v>
      </c>
      <c r="P59" s="18">
        <f>八年級!M14</f>
        <v>5</v>
      </c>
      <c r="Q59" s="13" t="s">
        <v>165</v>
      </c>
    </row>
    <row r="60" spans="1:17" s="13" customFormat="1" ht="26" customHeight="1">
      <c r="A60" s="146"/>
      <c r="B60" s="100" t="s">
        <v>177</v>
      </c>
      <c r="C60" s="147"/>
      <c r="D60" s="101">
        <f t="shared" si="1"/>
        <v>38</v>
      </c>
      <c r="E60" s="102">
        <f>八年級!B34</f>
        <v>0</v>
      </c>
      <c r="F60" s="102">
        <f>八年級!C34</f>
        <v>5</v>
      </c>
      <c r="G60" s="102">
        <f>八年級!D34</f>
        <v>0</v>
      </c>
      <c r="H60" s="102">
        <f>八年級!E34</f>
        <v>0</v>
      </c>
      <c r="I60" s="102">
        <f>八年級!F34</f>
        <v>0</v>
      </c>
      <c r="J60" s="102">
        <f>八年級!G34</f>
        <v>5</v>
      </c>
      <c r="K60" s="102">
        <f>八年級!H34</f>
        <v>3</v>
      </c>
      <c r="L60" s="102">
        <f>八年級!I34</f>
        <v>1</v>
      </c>
      <c r="M60" s="102">
        <f>八年級!J34</f>
        <v>7</v>
      </c>
      <c r="N60" s="102">
        <f>八年級!K34</f>
        <v>9</v>
      </c>
      <c r="O60" s="102">
        <f>八年級!L34</f>
        <v>4</v>
      </c>
      <c r="P60" s="102">
        <f>八年級!M34</f>
        <v>4</v>
      </c>
    </row>
    <row r="61" spans="1:17" s="36" customFormat="1" ht="26" customHeight="1">
      <c r="A61" s="148"/>
      <c r="B61" s="116"/>
      <c r="C61" s="160"/>
      <c r="D61" s="8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</row>
    <row r="62" spans="1:17" s="36" customFormat="1" ht="26" customHeight="1">
      <c r="A62" s="149"/>
      <c r="B62" s="116"/>
      <c r="C62" s="161"/>
      <c r="D62" s="83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/>
    </row>
    <row r="63" spans="1:17" s="13" customFormat="1" ht="26" customHeight="1">
      <c r="A63" s="140"/>
      <c r="B63" s="70"/>
      <c r="C63" s="145"/>
      <c r="D63" s="76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</row>
    <row r="64" spans="1:17" s="13" customFormat="1" ht="26" customHeight="1">
      <c r="A64" s="140"/>
      <c r="B64" s="70"/>
      <c r="C64" s="145"/>
      <c r="D64" s="76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6" s="70" customFormat="1" ht="26" customHeight="1">
      <c r="A65" s="140"/>
      <c r="B65" s="23"/>
      <c r="C65" s="139"/>
      <c r="D65" s="51"/>
      <c r="E65" s="25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1:16" s="70" customFormat="1" ht="26" customHeight="1">
      <c r="A66" s="140"/>
      <c r="B66" s="23"/>
      <c r="C66" s="139"/>
      <c r="D66" s="51"/>
      <c r="E66" s="25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36" customFormat="1" ht="26" customHeight="1">
      <c r="A67" s="138"/>
      <c r="C67" s="139"/>
      <c r="D67" s="3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s="35" customFormat="1" ht="26" customHeight="1">
      <c r="A68" s="138"/>
      <c r="C68" s="139"/>
      <c r="D68" s="3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s="26" customFormat="1" ht="24" customHeight="1">
      <c r="A69" s="138"/>
      <c r="B69" s="23"/>
      <c r="C69" s="139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s="26" customFormat="1" ht="24" customHeight="1">
      <c r="A70" s="138"/>
      <c r="B70" s="23"/>
      <c r="C70" s="139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s="26" customFormat="1" ht="24" customHeight="1">
      <c r="A71" s="24"/>
      <c r="B71" s="23"/>
      <c r="C71" s="33"/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s="31" customFormat="1" ht="37.9" customHeight="1">
      <c r="A72" s="27"/>
      <c r="B72" s="28"/>
      <c r="C72" s="29"/>
      <c r="D72" s="27"/>
      <c r="E72" s="30">
        <f>SUM(E39:E70)</f>
        <v>38</v>
      </c>
      <c r="F72" s="30">
        <f t="shared" ref="F72:P72" si="2">SUM(F39:F70)</f>
        <v>44</v>
      </c>
      <c r="G72" s="30">
        <f t="shared" si="2"/>
        <v>44</v>
      </c>
      <c r="H72" s="30">
        <f t="shared" si="2"/>
        <v>44</v>
      </c>
      <c r="I72" s="30">
        <f t="shared" si="2"/>
        <v>44</v>
      </c>
      <c r="J72" s="30">
        <f t="shared" si="2"/>
        <v>44</v>
      </c>
      <c r="K72" s="30">
        <f t="shared" si="2"/>
        <v>44</v>
      </c>
      <c r="L72" s="30">
        <f t="shared" si="2"/>
        <v>45</v>
      </c>
      <c r="M72" s="30">
        <f t="shared" si="2"/>
        <v>44</v>
      </c>
      <c r="N72" s="30">
        <f t="shared" si="2"/>
        <v>44</v>
      </c>
      <c r="O72" s="30">
        <f t="shared" si="2"/>
        <v>44</v>
      </c>
      <c r="P72" s="30">
        <f t="shared" si="2"/>
        <v>44</v>
      </c>
    </row>
    <row r="73" spans="1:16" ht="42" customHeight="1">
      <c r="A73" s="159" t="s">
        <v>85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</row>
    <row r="74" spans="1:16" s="13" customFormat="1" ht="19.5" customHeight="1">
      <c r="A74" s="165" t="s">
        <v>11</v>
      </c>
      <c r="B74" s="165" t="s">
        <v>15</v>
      </c>
      <c r="C74" s="165" t="s">
        <v>13</v>
      </c>
      <c r="D74" s="165" t="s">
        <v>12</v>
      </c>
      <c r="E74" s="165" t="s">
        <v>14</v>
      </c>
      <c r="F74" s="166" t="s">
        <v>7</v>
      </c>
      <c r="G74" s="166" t="s">
        <v>8</v>
      </c>
      <c r="H74" s="166" t="s">
        <v>9</v>
      </c>
      <c r="I74" s="166" t="s">
        <v>10</v>
      </c>
      <c r="J74" s="166" t="s">
        <v>0</v>
      </c>
      <c r="K74" s="166" t="s">
        <v>1</v>
      </c>
      <c r="L74" s="166" t="s">
        <v>2</v>
      </c>
      <c r="M74" s="166" t="s">
        <v>3</v>
      </c>
      <c r="N74" s="166" t="s">
        <v>4</v>
      </c>
      <c r="O74" s="166" t="s">
        <v>5</v>
      </c>
      <c r="P74" s="166" t="s">
        <v>87</v>
      </c>
    </row>
    <row r="75" spans="1:16" s="13" customFormat="1" ht="19.5" customHeight="1">
      <c r="A75" s="165"/>
      <c r="B75" s="165" t="s">
        <v>15</v>
      </c>
      <c r="C75" s="165" t="s">
        <v>13</v>
      </c>
      <c r="D75" s="165" t="s">
        <v>12</v>
      </c>
      <c r="E75" s="165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</row>
    <row r="76" spans="1:16" s="13" customFormat="1" ht="26" customHeight="1">
      <c r="A76" s="156">
        <f>RANK(C76,$C$76:$C$105)</f>
        <v>11</v>
      </c>
      <c r="B76" s="12" t="s">
        <v>40</v>
      </c>
      <c r="C76" s="137">
        <f>D76+D77</f>
        <v>15</v>
      </c>
      <c r="D76" s="14">
        <f t="shared" ref="D76:D99" si="3">SUM(E76:P76)</f>
        <v>13</v>
      </c>
      <c r="E76" s="15">
        <f>九年級!B4</f>
        <v>0</v>
      </c>
      <c r="F76" s="15">
        <f>九年級!C4</f>
        <v>0</v>
      </c>
      <c r="G76" s="15">
        <f>九年級!D4</f>
        <v>0</v>
      </c>
      <c r="H76" s="15">
        <f>九年級!E4</f>
        <v>7</v>
      </c>
      <c r="I76" s="15">
        <f>九年級!F4</f>
        <v>1</v>
      </c>
      <c r="J76" s="15">
        <f>九年級!G4</f>
        <v>2</v>
      </c>
      <c r="K76" s="15">
        <f>九年級!H4</f>
        <v>0</v>
      </c>
      <c r="L76" s="15">
        <f>九年級!I4</f>
        <v>0</v>
      </c>
      <c r="M76" s="15">
        <f>九年級!J4</f>
        <v>0</v>
      </c>
      <c r="N76" s="15">
        <f>九年級!K4</f>
        <v>3</v>
      </c>
      <c r="O76" s="15">
        <f>九年級!L4</f>
        <v>0</v>
      </c>
      <c r="P76" s="15">
        <f>九年級!M4</f>
        <v>0</v>
      </c>
    </row>
    <row r="77" spans="1:16" s="13" customFormat="1" ht="26" customHeight="1">
      <c r="A77" s="156"/>
      <c r="B77" s="16" t="s">
        <v>41</v>
      </c>
      <c r="C77" s="137"/>
      <c r="D77" s="17">
        <f t="shared" si="3"/>
        <v>2</v>
      </c>
      <c r="E77" s="15">
        <f>九年級!B27</f>
        <v>0</v>
      </c>
      <c r="F77" s="15">
        <f>九年級!C27</f>
        <v>0</v>
      </c>
      <c r="G77" s="15">
        <f>九年級!D27</f>
        <v>2</v>
      </c>
      <c r="H77" s="15">
        <f>九年級!E27</f>
        <v>0</v>
      </c>
      <c r="I77" s="15">
        <f>九年級!F27</f>
        <v>0</v>
      </c>
      <c r="J77" s="15">
        <f>九年級!G27</f>
        <v>0</v>
      </c>
      <c r="K77" s="15">
        <f>九年級!H27</f>
        <v>0</v>
      </c>
      <c r="L77" s="15">
        <f>九年級!I27</f>
        <v>0</v>
      </c>
      <c r="M77" s="15">
        <f>九年級!J27</f>
        <v>0</v>
      </c>
      <c r="N77" s="15">
        <f>九年級!K27</f>
        <v>0</v>
      </c>
      <c r="O77" s="15">
        <f>九年級!L27</f>
        <v>0</v>
      </c>
      <c r="P77" s="15">
        <f>九年級!M27</f>
        <v>0</v>
      </c>
    </row>
    <row r="78" spans="1:16" s="13" customFormat="1" ht="26" customHeight="1">
      <c r="A78" s="156">
        <f>RANK(C78,$C$76:$C$105)</f>
        <v>3</v>
      </c>
      <c r="B78" s="12" t="s">
        <v>42</v>
      </c>
      <c r="C78" s="137">
        <f>D78+D79</f>
        <v>55</v>
      </c>
      <c r="D78" s="14">
        <f t="shared" si="3"/>
        <v>16</v>
      </c>
      <c r="E78" s="15">
        <f>九年級!B5</f>
        <v>0</v>
      </c>
      <c r="F78" s="15">
        <f>九年級!C5</f>
        <v>0</v>
      </c>
      <c r="G78" s="15">
        <f>九年級!D5</f>
        <v>2</v>
      </c>
      <c r="H78" s="15">
        <f>九年級!E5</f>
        <v>0</v>
      </c>
      <c r="I78" s="15">
        <f>九年級!F5</f>
        <v>0</v>
      </c>
      <c r="J78" s="15">
        <f>九年級!G5</f>
        <v>7</v>
      </c>
      <c r="K78" s="15">
        <f>九年級!H5</f>
        <v>7</v>
      </c>
      <c r="L78" s="15">
        <f>九年級!I5</f>
        <v>0</v>
      </c>
      <c r="M78" s="15">
        <f>九年級!J5</f>
        <v>0</v>
      </c>
      <c r="N78" s="15">
        <f>九年級!K5</f>
        <v>0</v>
      </c>
      <c r="O78" s="15">
        <f>九年級!L5</f>
        <v>0</v>
      </c>
      <c r="P78" s="15">
        <f>九年級!M5</f>
        <v>0</v>
      </c>
    </row>
    <row r="79" spans="1:16" s="13" customFormat="1" ht="26" customHeight="1">
      <c r="A79" s="156"/>
      <c r="B79" s="16" t="s">
        <v>43</v>
      </c>
      <c r="C79" s="137"/>
      <c r="D79" s="17">
        <f t="shared" si="3"/>
        <v>39</v>
      </c>
      <c r="E79" s="15">
        <f>九年級!B28</f>
        <v>7</v>
      </c>
      <c r="F79" s="15">
        <f>九年級!C28</f>
        <v>3</v>
      </c>
      <c r="G79" s="15">
        <f>九年級!D28</f>
        <v>7</v>
      </c>
      <c r="H79" s="15">
        <f>九年級!E28</f>
        <v>2</v>
      </c>
      <c r="I79" s="15">
        <f>九年級!F28</f>
        <v>4</v>
      </c>
      <c r="J79" s="15">
        <f>九年級!G28</f>
        <v>5</v>
      </c>
      <c r="K79" s="15">
        <f>九年級!H28</f>
        <v>3</v>
      </c>
      <c r="L79" s="15">
        <f>九年級!I28</f>
        <v>0</v>
      </c>
      <c r="M79" s="15">
        <f>九年級!J28</f>
        <v>0</v>
      </c>
      <c r="N79" s="15">
        <f>九年級!K28</f>
        <v>0</v>
      </c>
      <c r="O79" s="15">
        <f>九年級!L28</f>
        <v>4</v>
      </c>
      <c r="P79" s="15">
        <f>九年級!M28</f>
        <v>4</v>
      </c>
    </row>
    <row r="80" spans="1:16" s="13" customFormat="1" ht="26" customHeight="1">
      <c r="A80" s="156">
        <f>RANK(C80,$C$76:$C$105)</f>
        <v>12</v>
      </c>
      <c r="B80" s="12" t="s">
        <v>44</v>
      </c>
      <c r="C80" s="137">
        <f>D80+D81</f>
        <v>6</v>
      </c>
      <c r="D80" s="14">
        <f t="shared" si="3"/>
        <v>6</v>
      </c>
      <c r="E80" s="15">
        <f>九年級!B6</f>
        <v>2</v>
      </c>
      <c r="F80" s="15">
        <f>九年級!C6</f>
        <v>0</v>
      </c>
      <c r="G80" s="15">
        <f>九年級!D6</f>
        <v>1</v>
      </c>
      <c r="H80" s="15">
        <f>九年級!E6</f>
        <v>0</v>
      </c>
      <c r="I80" s="15">
        <f>九年級!F6</f>
        <v>3</v>
      </c>
      <c r="J80" s="15">
        <f>九年級!G6</f>
        <v>0</v>
      </c>
      <c r="K80" s="15">
        <f>九年級!H6</f>
        <v>0</v>
      </c>
      <c r="L80" s="15">
        <f>九年級!I6</f>
        <v>0</v>
      </c>
      <c r="M80" s="15">
        <f>九年級!J6</f>
        <v>0</v>
      </c>
      <c r="N80" s="15">
        <f>九年級!K6</f>
        <v>0</v>
      </c>
      <c r="O80" s="15">
        <f>九年級!L6</f>
        <v>0</v>
      </c>
      <c r="P80" s="15">
        <f>九年級!M6</f>
        <v>0</v>
      </c>
    </row>
    <row r="81" spans="1:16" s="13" customFormat="1" ht="26" customHeight="1">
      <c r="A81" s="156"/>
      <c r="B81" s="16" t="s">
        <v>45</v>
      </c>
      <c r="C81" s="137"/>
      <c r="D81" s="17">
        <f t="shared" si="3"/>
        <v>0</v>
      </c>
      <c r="E81" s="15">
        <f>九年級!B29</f>
        <v>0</v>
      </c>
      <c r="F81" s="15">
        <f>九年級!C29</f>
        <v>0</v>
      </c>
      <c r="G81" s="15">
        <f>九年級!D29</f>
        <v>0</v>
      </c>
      <c r="H81" s="15">
        <f>九年級!E29</f>
        <v>0</v>
      </c>
      <c r="I81" s="15">
        <f>九年級!F29</f>
        <v>0</v>
      </c>
      <c r="J81" s="15">
        <f>九年級!G29</f>
        <v>0</v>
      </c>
      <c r="K81" s="15">
        <f>九年級!H29</f>
        <v>0</v>
      </c>
      <c r="L81" s="15">
        <f>九年級!I29</f>
        <v>0</v>
      </c>
      <c r="M81" s="15">
        <f>九年級!J29</f>
        <v>0</v>
      </c>
      <c r="N81" s="15">
        <f>九年級!K29</f>
        <v>0</v>
      </c>
      <c r="O81" s="15">
        <f>九年級!L29</f>
        <v>0</v>
      </c>
      <c r="P81" s="15">
        <f>九年級!M29</f>
        <v>0</v>
      </c>
    </row>
    <row r="82" spans="1:16" s="13" customFormat="1" ht="26" customHeight="1">
      <c r="A82" s="156">
        <f>RANK(C82,$C$76:$C$105)</f>
        <v>8</v>
      </c>
      <c r="B82" s="12" t="s">
        <v>46</v>
      </c>
      <c r="C82" s="137">
        <f>D82+D83</f>
        <v>24</v>
      </c>
      <c r="D82" s="14">
        <f t="shared" si="3"/>
        <v>22</v>
      </c>
      <c r="E82" s="15">
        <f>九年級!B7</f>
        <v>0</v>
      </c>
      <c r="F82" s="15">
        <f>九年級!C7</f>
        <v>0</v>
      </c>
      <c r="G82" s="15">
        <f>九年級!D7</f>
        <v>0</v>
      </c>
      <c r="H82" s="15">
        <f>九年級!E7</f>
        <v>3</v>
      </c>
      <c r="I82" s="15">
        <f>九年級!F7</f>
        <v>5</v>
      </c>
      <c r="J82" s="15">
        <f>九年級!G7</f>
        <v>0</v>
      </c>
      <c r="K82" s="15">
        <f>九年級!H7</f>
        <v>0</v>
      </c>
      <c r="L82" s="15">
        <f>九年級!I7</f>
        <v>6</v>
      </c>
      <c r="M82" s="15">
        <f>九年級!J7</f>
        <v>4</v>
      </c>
      <c r="N82" s="15">
        <f>九年級!K7</f>
        <v>1</v>
      </c>
      <c r="O82" s="15">
        <f>九年級!L7</f>
        <v>0</v>
      </c>
      <c r="P82" s="15">
        <f>九年級!M7</f>
        <v>3</v>
      </c>
    </row>
    <row r="83" spans="1:16" s="13" customFormat="1" ht="26" customHeight="1">
      <c r="A83" s="156"/>
      <c r="B83" s="16" t="s">
        <v>47</v>
      </c>
      <c r="C83" s="137"/>
      <c r="D83" s="17">
        <f t="shared" si="3"/>
        <v>2</v>
      </c>
      <c r="E83" s="15">
        <f>九年級!B30</f>
        <v>0</v>
      </c>
      <c r="F83" s="15">
        <f>九年級!C30</f>
        <v>0</v>
      </c>
      <c r="G83" s="15">
        <f>九年級!D30</f>
        <v>0</v>
      </c>
      <c r="H83" s="15">
        <f>九年級!E30</f>
        <v>0</v>
      </c>
      <c r="I83" s="15">
        <f>九年級!F30</f>
        <v>0</v>
      </c>
      <c r="J83" s="15">
        <f>九年級!G30</f>
        <v>0</v>
      </c>
      <c r="K83" s="15">
        <f>九年級!H30</f>
        <v>0</v>
      </c>
      <c r="L83" s="15">
        <f>九年級!I30</f>
        <v>0</v>
      </c>
      <c r="M83" s="15">
        <f>九年級!J30</f>
        <v>0</v>
      </c>
      <c r="N83" s="15">
        <f>九年級!K30</f>
        <v>0</v>
      </c>
      <c r="O83" s="15">
        <f>九年級!L30</f>
        <v>0</v>
      </c>
      <c r="P83" s="15">
        <f>九年級!M30</f>
        <v>2</v>
      </c>
    </row>
    <row r="84" spans="1:16" s="13" customFormat="1" ht="26" customHeight="1">
      <c r="A84" s="156">
        <f>RANK(C84,$C$76:$C$105)</f>
        <v>2</v>
      </c>
      <c r="B84" s="12" t="s">
        <v>48</v>
      </c>
      <c r="C84" s="137">
        <f>D84+D85</f>
        <v>76.5</v>
      </c>
      <c r="D84" s="14">
        <f t="shared" si="3"/>
        <v>32</v>
      </c>
      <c r="E84" s="15">
        <f>九年級!B8</f>
        <v>5</v>
      </c>
      <c r="F84" s="15">
        <f>九年級!C8</f>
        <v>1</v>
      </c>
      <c r="G84" s="15">
        <f>九年級!D8</f>
        <v>0</v>
      </c>
      <c r="H84" s="15">
        <f>九年級!E8</f>
        <v>1</v>
      </c>
      <c r="I84" s="15">
        <f>九年級!F8</f>
        <v>2</v>
      </c>
      <c r="J84" s="15">
        <f>九年級!G8</f>
        <v>0</v>
      </c>
      <c r="K84" s="15">
        <f>九年級!H8</f>
        <v>0</v>
      </c>
      <c r="L84" s="15">
        <f>九年級!I8</f>
        <v>7</v>
      </c>
      <c r="M84" s="15">
        <f>九年級!J8</f>
        <v>9</v>
      </c>
      <c r="N84" s="15">
        <f>九年級!K8</f>
        <v>0</v>
      </c>
      <c r="O84" s="15">
        <f>九年級!L8</f>
        <v>3</v>
      </c>
      <c r="P84" s="15">
        <f>九年級!M8</f>
        <v>4</v>
      </c>
    </row>
    <row r="85" spans="1:16" s="13" customFormat="1" ht="26" customHeight="1">
      <c r="A85" s="156"/>
      <c r="B85" s="16" t="s">
        <v>49</v>
      </c>
      <c r="C85" s="137"/>
      <c r="D85" s="17">
        <f t="shared" si="3"/>
        <v>44.5</v>
      </c>
      <c r="E85" s="15">
        <f>九年級!B31</f>
        <v>3.5</v>
      </c>
      <c r="F85" s="15">
        <f>九年級!C31</f>
        <v>0</v>
      </c>
      <c r="G85" s="15">
        <f>九年級!D31</f>
        <v>0</v>
      </c>
      <c r="H85" s="15">
        <f>九年級!E31</f>
        <v>0</v>
      </c>
      <c r="I85" s="15">
        <f>九年級!F31</f>
        <v>0</v>
      </c>
      <c r="J85" s="15">
        <f>九年級!G31</f>
        <v>5</v>
      </c>
      <c r="K85" s="15">
        <f>九年級!H31</f>
        <v>7</v>
      </c>
      <c r="L85" s="15">
        <f>九年級!I31</f>
        <v>2</v>
      </c>
      <c r="M85" s="15">
        <f>九年級!J31</f>
        <v>10</v>
      </c>
      <c r="N85" s="15">
        <f>九年級!K31</f>
        <v>7</v>
      </c>
      <c r="O85" s="15">
        <f>九年級!L31</f>
        <v>5</v>
      </c>
      <c r="P85" s="15">
        <f>九年級!M31</f>
        <v>5</v>
      </c>
    </row>
    <row r="86" spans="1:16" s="13" customFormat="1" ht="26" customHeight="1">
      <c r="A86" s="156">
        <f>RANK(C86,$C$76:$C$105)</f>
        <v>9</v>
      </c>
      <c r="B86" s="12" t="s">
        <v>50</v>
      </c>
      <c r="C86" s="137">
        <f>D86+D87</f>
        <v>21</v>
      </c>
      <c r="D86" s="14">
        <f t="shared" si="3"/>
        <v>19</v>
      </c>
      <c r="E86" s="15">
        <f>九年級!B9</f>
        <v>1</v>
      </c>
      <c r="F86" s="15">
        <f>九年級!C9</f>
        <v>4</v>
      </c>
      <c r="G86" s="15">
        <f>九年級!D9</f>
        <v>3</v>
      </c>
      <c r="H86" s="15">
        <f>九年級!E9</f>
        <v>0</v>
      </c>
      <c r="I86" s="15">
        <f>九年級!F9</f>
        <v>0</v>
      </c>
      <c r="J86" s="15">
        <f>九年級!G9</f>
        <v>1</v>
      </c>
      <c r="K86" s="15">
        <f>九年級!H9</f>
        <v>3</v>
      </c>
      <c r="L86" s="15">
        <f>九年級!I9</f>
        <v>0</v>
      </c>
      <c r="M86" s="15">
        <f>九年級!J9</f>
        <v>0</v>
      </c>
      <c r="N86" s="15">
        <f>九年級!K9</f>
        <v>2</v>
      </c>
      <c r="O86" s="15">
        <f>九年級!L9</f>
        <v>4</v>
      </c>
      <c r="P86" s="15">
        <f>九年級!M9</f>
        <v>1</v>
      </c>
    </row>
    <row r="87" spans="1:16" s="13" customFormat="1" ht="26" customHeight="1">
      <c r="A87" s="156"/>
      <c r="B87" s="16" t="s">
        <v>51</v>
      </c>
      <c r="C87" s="137"/>
      <c r="D87" s="17">
        <f t="shared" si="3"/>
        <v>2</v>
      </c>
      <c r="E87" s="15">
        <f>九年級!B32</f>
        <v>1</v>
      </c>
      <c r="F87" s="15">
        <f>九年級!C32</f>
        <v>0</v>
      </c>
      <c r="G87" s="15">
        <f>九年級!D32</f>
        <v>0</v>
      </c>
      <c r="H87" s="15">
        <f>九年級!E32</f>
        <v>0</v>
      </c>
      <c r="I87" s="15">
        <f>九年級!F32</f>
        <v>0</v>
      </c>
      <c r="J87" s="15">
        <f>九年級!G32</f>
        <v>0</v>
      </c>
      <c r="K87" s="15">
        <f>九年級!H32</f>
        <v>0</v>
      </c>
      <c r="L87" s="15">
        <f>九年級!I32</f>
        <v>0</v>
      </c>
      <c r="M87" s="15">
        <f>九年級!J32</f>
        <v>1</v>
      </c>
      <c r="N87" s="15">
        <f>九年級!K32</f>
        <v>0</v>
      </c>
      <c r="O87" s="15">
        <f>九年級!L32</f>
        <v>0</v>
      </c>
      <c r="P87" s="15">
        <f>九年級!M32</f>
        <v>0</v>
      </c>
    </row>
    <row r="88" spans="1:16" s="13" customFormat="1" ht="26" customHeight="1">
      <c r="A88" s="156">
        <f>RANK(C88,$C$76:$C$105)</f>
        <v>7</v>
      </c>
      <c r="B88" s="12" t="s">
        <v>52</v>
      </c>
      <c r="C88" s="137">
        <f>D88+D89</f>
        <v>41.5</v>
      </c>
      <c r="D88" s="14">
        <f t="shared" si="3"/>
        <v>6</v>
      </c>
      <c r="E88" s="15">
        <f>九年級!B10</f>
        <v>0</v>
      </c>
      <c r="F88" s="15">
        <f>九年級!C10</f>
        <v>0</v>
      </c>
      <c r="G88" s="15">
        <f>九年級!D10</f>
        <v>0</v>
      </c>
      <c r="H88" s="15">
        <f>九年級!E10</f>
        <v>0</v>
      </c>
      <c r="I88" s="15">
        <f>九年級!F10</f>
        <v>0</v>
      </c>
      <c r="J88" s="15">
        <f>九年級!G10</f>
        <v>0</v>
      </c>
      <c r="K88" s="15">
        <f>九年級!H10</f>
        <v>2</v>
      </c>
      <c r="L88" s="15">
        <f>九年級!I10</f>
        <v>3</v>
      </c>
      <c r="M88" s="15">
        <f>九年級!J10</f>
        <v>0</v>
      </c>
      <c r="N88" s="15">
        <f>九年級!K10</f>
        <v>0</v>
      </c>
      <c r="O88" s="15">
        <f>九年級!L10</f>
        <v>1</v>
      </c>
      <c r="P88" s="15">
        <f>九年級!M10</f>
        <v>0</v>
      </c>
    </row>
    <row r="89" spans="1:16" s="13" customFormat="1" ht="26" customHeight="1">
      <c r="A89" s="156"/>
      <c r="B89" s="16" t="s">
        <v>53</v>
      </c>
      <c r="C89" s="137"/>
      <c r="D89" s="17">
        <f t="shared" si="3"/>
        <v>35.5</v>
      </c>
      <c r="E89" s="15">
        <f>九年級!B33</f>
        <v>8.5</v>
      </c>
      <c r="F89" s="15">
        <f>九年級!C33</f>
        <v>0</v>
      </c>
      <c r="G89" s="15">
        <f>九年級!D33</f>
        <v>0</v>
      </c>
      <c r="H89" s="15">
        <f>九年級!E33</f>
        <v>8</v>
      </c>
      <c r="I89" s="15">
        <f>九年級!F33</f>
        <v>2</v>
      </c>
      <c r="J89" s="15">
        <f>九年級!G33</f>
        <v>0</v>
      </c>
      <c r="K89" s="15">
        <f>九年級!H33</f>
        <v>7</v>
      </c>
      <c r="L89" s="15">
        <f>九年級!I33</f>
        <v>5</v>
      </c>
      <c r="M89" s="15">
        <f>九年級!J33</f>
        <v>0</v>
      </c>
      <c r="N89" s="15">
        <f>九年級!K33</f>
        <v>0</v>
      </c>
      <c r="O89" s="15">
        <f>九年級!L33</f>
        <v>2</v>
      </c>
      <c r="P89" s="15">
        <f>九年級!M33</f>
        <v>3</v>
      </c>
    </row>
    <row r="90" spans="1:16" s="13" customFormat="1" ht="26" customHeight="1">
      <c r="A90" s="156">
        <f>RANK(C90,$C$76:$C$105)</f>
        <v>10</v>
      </c>
      <c r="B90" s="12" t="s">
        <v>54</v>
      </c>
      <c r="C90" s="137">
        <f>D90+D91</f>
        <v>18</v>
      </c>
      <c r="D90" s="14">
        <f t="shared" si="3"/>
        <v>4</v>
      </c>
      <c r="E90" s="15">
        <f>九年級!B11</f>
        <v>0</v>
      </c>
      <c r="F90" s="15">
        <f>九年級!C11</f>
        <v>3</v>
      </c>
      <c r="G90" s="15">
        <f>九年級!D11</f>
        <v>0</v>
      </c>
      <c r="H90" s="15">
        <f>九年級!E11</f>
        <v>0</v>
      </c>
      <c r="I90" s="15">
        <f>九年級!F11</f>
        <v>0</v>
      </c>
      <c r="J90" s="15">
        <f>九年級!G11</f>
        <v>0</v>
      </c>
      <c r="K90" s="15">
        <f>九年級!H11</f>
        <v>1</v>
      </c>
      <c r="L90" s="15">
        <f>九年級!I11</f>
        <v>0</v>
      </c>
      <c r="M90" s="15">
        <f>九年級!J11</f>
        <v>0</v>
      </c>
      <c r="N90" s="15">
        <f>九年級!K11</f>
        <v>0</v>
      </c>
      <c r="O90" s="15">
        <f>九年級!L11</f>
        <v>0</v>
      </c>
      <c r="P90" s="15">
        <f>九年級!M11</f>
        <v>0</v>
      </c>
    </row>
    <row r="91" spans="1:16" s="13" customFormat="1" ht="26" customHeight="1">
      <c r="A91" s="156"/>
      <c r="B91" s="16" t="s">
        <v>55</v>
      </c>
      <c r="C91" s="137"/>
      <c r="D91" s="17">
        <f t="shared" si="3"/>
        <v>14</v>
      </c>
      <c r="E91" s="15">
        <f>九年級!B34</f>
        <v>0</v>
      </c>
      <c r="F91" s="15">
        <f>九年級!C34</f>
        <v>6</v>
      </c>
      <c r="G91" s="15">
        <f>九年級!D34</f>
        <v>7</v>
      </c>
      <c r="H91" s="15">
        <f>九年級!E34</f>
        <v>0</v>
      </c>
      <c r="I91" s="15">
        <f>九年級!F34</f>
        <v>0</v>
      </c>
      <c r="J91" s="15">
        <f>九年級!G34</f>
        <v>0</v>
      </c>
      <c r="K91" s="15">
        <f>九年級!H34</f>
        <v>0</v>
      </c>
      <c r="L91" s="15">
        <f>九年級!I34</f>
        <v>0</v>
      </c>
      <c r="M91" s="15">
        <f>九年級!J34</f>
        <v>0</v>
      </c>
      <c r="N91" s="15">
        <f>九年級!K34</f>
        <v>0</v>
      </c>
      <c r="O91" s="15">
        <f>九年級!L34</f>
        <v>1</v>
      </c>
      <c r="P91" s="15">
        <f>九年級!M34</f>
        <v>0</v>
      </c>
    </row>
    <row r="92" spans="1:16" s="13" customFormat="1" ht="26" customHeight="1">
      <c r="A92" s="156">
        <f>RANK(C92,$C$76:$C$105)</f>
        <v>5</v>
      </c>
      <c r="B92" s="12" t="s">
        <v>56</v>
      </c>
      <c r="C92" s="137">
        <f>D92+D93</f>
        <v>46</v>
      </c>
      <c r="D92" s="14">
        <f t="shared" si="3"/>
        <v>16</v>
      </c>
      <c r="E92" s="15">
        <f>九年級!B12</f>
        <v>0</v>
      </c>
      <c r="F92" s="15">
        <f>九年級!C12</f>
        <v>7</v>
      </c>
      <c r="G92" s="15">
        <f>九年級!D12</f>
        <v>0</v>
      </c>
      <c r="H92" s="15">
        <f>九年級!E12</f>
        <v>0</v>
      </c>
      <c r="I92" s="15">
        <f>九年級!F12</f>
        <v>7</v>
      </c>
      <c r="J92" s="15">
        <f>九年級!G12</f>
        <v>0</v>
      </c>
      <c r="K92" s="15">
        <f>九年級!H12</f>
        <v>0</v>
      </c>
      <c r="L92" s="15">
        <f>九年級!I12</f>
        <v>0</v>
      </c>
      <c r="M92" s="15">
        <f>九年級!J12</f>
        <v>0</v>
      </c>
      <c r="N92" s="15">
        <f>九年級!K12</f>
        <v>0</v>
      </c>
      <c r="O92" s="15">
        <f>九年級!L12</f>
        <v>0</v>
      </c>
      <c r="P92" s="15">
        <f>九年級!M12</f>
        <v>2</v>
      </c>
    </row>
    <row r="93" spans="1:16" s="13" customFormat="1" ht="26" customHeight="1">
      <c r="A93" s="156"/>
      <c r="B93" s="16" t="s">
        <v>57</v>
      </c>
      <c r="C93" s="137"/>
      <c r="D93" s="17">
        <f t="shared" si="3"/>
        <v>30</v>
      </c>
      <c r="E93" s="15">
        <f>九年級!B35</f>
        <v>2</v>
      </c>
      <c r="F93" s="15">
        <f>九年級!C35</f>
        <v>0</v>
      </c>
      <c r="G93" s="15">
        <f>九年級!D35</f>
        <v>5</v>
      </c>
      <c r="H93" s="15">
        <f>九年級!E35</f>
        <v>8</v>
      </c>
      <c r="I93" s="15">
        <f>九年級!F35</f>
        <v>5</v>
      </c>
      <c r="J93" s="15">
        <f>九年級!G35</f>
        <v>1</v>
      </c>
      <c r="K93" s="15">
        <f>九年級!H35</f>
        <v>0</v>
      </c>
      <c r="L93" s="15">
        <f>九年級!I35</f>
        <v>1</v>
      </c>
      <c r="M93" s="15">
        <f>九年級!J35</f>
        <v>0</v>
      </c>
      <c r="N93" s="15">
        <f>九年級!K35</f>
        <v>7</v>
      </c>
      <c r="O93" s="15">
        <f>九年級!L35</f>
        <v>0</v>
      </c>
      <c r="P93" s="15">
        <f>九年級!M35</f>
        <v>1</v>
      </c>
    </row>
    <row r="94" spans="1:16" s="13" customFormat="1" ht="26" customHeight="1">
      <c r="A94" s="156">
        <f>RANK(C94,$C$76:$C$105)</f>
        <v>1</v>
      </c>
      <c r="B94" s="12" t="s">
        <v>58</v>
      </c>
      <c r="C94" s="137">
        <f>D94+D95</f>
        <v>125</v>
      </c>
      <c r="D94" s="14">
        <f t="shared" si="3"/>
        <v>52</v>
      </c>
      <c r="E94" s="15">
        <f>九年級!B13</f>
        <v>0</v>
      </c>
      <c r="F94" s="15">
        <f>九年級!C13</f>
        <v>2</v>
      </c>
      <c r="G94" s="15">
        <f>九年級!D13</f>
        <v>9</v>
      </c>
      <c r="H94" s="15">
        <f>九年級!E13</f>
        <v>9</v>
      </c>
      <c r="I94" s="15">
        <f>九年級!F13</f>
        <v>4</v>
      </c>
      <c r="J94" s="15">
        <f>九年級!G13</f>
        <v>0</v>
      </c>
      <c r="K94" s="15">
        <f>九年級!H13</f>
        <v>4</v>
      </c>
      <c r="L94" s="15">
        <f>九年級!I13</f>
        <v>1</v>
      </c>
      <c r="M94" s="15">
        <f>九年級!J13</f>
        <v>5</v>
      </c>
      <c r="N94" s="15">
        <f>九年級!K13</f>
        <v>11</v>
      </c>
      <c r="O94" s="15">
        <f>九年級!L13</f>
        <v>2</v>
      </c>
      <c r="P94" s="15">
        <f>九年級!M13</f>
        <v>5</v>
      </c>
    </row>
    <row r="95" spans="1:16" s="13" customFormat="1" ht="26" customHeight="1">
      <c r="A95" s="156"/>
      <c r="B95" s="16" t="s">
        <v>59</v>
      </c>
      <c r="C95" s="137"/>
      <c r="D95" s="17">
        <f t="shared" si="3"/>
        <v>73</v>
      </c>
      <c r="E95" s="15">
        <f>九年級!B36</f>
        <v>0</v>
      </c>
      <c r="F95" s="15">
        <f>九年級!C36</f>
        <v>9</v>
      </c>
      <c r="G95" s="15">
        <f>九年級!D36</f>
        <v>1</v>
      </c>
      <c r="H95" s="15">
        <f>九年級!E36</f>
        <v>4</v>
      </c>
      <c r="I95" s="15">
        <f>九年級!F36</f>
        <v>10</v>
      </c>
      <c r="J95" s="15">
        <f>九年級!G36</f>
        <v>11</v>
      </c>
      <c r="K95" s="15">
        <f>九年級!H36</f>
        <v>4</v>
      </c>
      <c r="L95" s="15">
        <f>九年級!I36</f>
        <v>7</v>
      </c>
      <c r="M95" s="15">
        <f>九年級!J36</f>
        <v>6</v>
      </c>
      <c r="N95" s="15">
        <f>九年級!K36</f>
        <v>7</v>
      </c>
      <c r="O95" s="15">
        <f>九年級!L36</f>
        <v>7</v>
      </c>
      <c r="P95" s="15">
        <f>九年級!M36</f>
        <v>7</v>
      </c>
    </row>
    <row r="96" spans="1:16" s="13" customFormat="1" ht="26" customHeight="1">
      <c r="A96" s="156">
        <f>RANK(C96,$C$76:$C$105)</f>
        <v>3</v>
      </c>
      <c r="B96" s="82" t="s">
        <v>90</v>
      </c>
      <c r="C96" s="137">
        <f>D96+D97</f>
        <v>55</v>
      </c>
      <c r="D96" s="14">
        <f t="shared" si="3"/>
        <v>55</v>
      </c>
      <c r="E96" s="15">
        <f>九年級!B14</f>
        <v>10</v>
      </c>
      <c r="F96" s="15">
        <f>九年級!C14</f>
        <v>0</v>
      </c>
      <c r="G96" s="15">
        <f>九年級!D14</f>
        <v>7</v>
      </c>
      <c r="H96" s="15">
        <f>九年級!E14</f>
        <v>0</v>
      </c>
      <c r="I96" s="15">
        <f>九年級!F14</f>
        <v>0</v>
      </c>
      <c r="J96" s="15">
        <f>九年級!G14</f>
        <v>7</v>
      </c>
      <c r="K96" s="15">
        <f>九年級!H14</f>
        <v>5</v>
      </c>
      <c r="L96" s="15">
        <f>九年級!I14</f>
        <v>5</v>
      </c>
      <c r="M96" s="15">
        <f>九年級!J14</f>
        <v>4</v>
      </c>
      <c r="N96" s="15">
        <f>九年級!K14</f>
        <v>5</v>
      </c>
      <c r="O96" s="15">
        <f>九年級!L14</f>
        <v>5</v>
      </c>
      <c r="P96" s="15">
        <f>九年級!M14</f>
        <v>7</v>
      </c>
    </row>
    <row r="97" spans="1:16" s="13" customFormat="1" ht="26" customHeight="1">
      <c r="A97" s="156"/>
      <c r="B97" s="16" t="s">
        <v>91</v>
      </c>
      <c r="C97" s="137"/>
      <c r="D97" s="17">
        <f t="shared" si="3"/>
        <v>0</v>
      </c>
      <c r="E97" s="15">
        <f>九年級!B37</f>
        <v>0</v>
      </c>
      <c r="F97" s="15">
        <f>九年級!C37</f>
        <v>0</v>
      </c>
      <c r="G97" s="15">
        <f>九年級!D37</f>
        <v>0</v>
      </c>
      <c r="H97" s="15">
        <f>九年級!E37</f>
        <v>0</v>
      </c>
      <c r="I97" s="15">
        <f>九年級!F37</f>
        <v>0</v>
      </c>
      <c r="J97" s="15">
        <f>九年級!G37</f>
        <v>0</v>
      </c>
      <c r="K97" s="15">
        <f>九年級!H37</f>
        <v>0</v>
      </c>
      <c r="L97" s="15">
        <f>九年級!I37</f>
        <v>0</v>
      </c>
      <c r="M97" s="15">
        <f>九年級!J37</f>
        <v>0</v>
      </c>
      <c r="N97" s="15">
        <f>九年級!K37</f>
        <v>0</v>
      </c>
      <c r="O97" s="15">
        <f>九年級!L37</f>
        <v>0</v>
      </c>
      <c r="P97" s="15">
        <f>九年級!M37</f>
        <v>0</v>
      </c>
    </row>
    <row r="98" spans="1:16" s="13" customFormat="1" ht="26" customHeight="1">
      <c r="A98" s="156">
        <f>RANK(C98,$C$76:$C$105)</f>
        <v>6</v>
      </c>
      <c r="B98" s="37" t="s">
        <v>182</v>
      </c>
      <c r="C98" s="137">
        <f>D98+D99</f>
        <v>45</v>
      </c>
      <c r="D98" s="14">
        <f t="shared" si="3"/>
        <v>23</v>
      </c>
      <c r="E98" s="15">
        <f>九年級!B15</f>
        <v>4</v>
      </c>
      <c r="F98" s="15">
        <f>九年級!C15</f>
        <v>5</v>
      </c>
      <c r="G98" s="15">
        <f>九年級!D15</f>
        <v>0</v>
      </c>
      <c r="H98" s="15">
        <f>九年級!E15</f>
        <v>2</v>
      </c>
      <c r="I98" s="15">
        <f>九年級!F15</f>
        <v>0</v>
      </c>
      <c r="J98" s="15">
        <f>九年級!G15</f>
        <v>5</v>
      </c>
      <c r="K98" s="15">
        <f>九年級!H15</f>
        <v>0</v>
      </c>
      <c r="L98" s="15">
        <f>九年級!I15</f>
        <v>0</v>
      </c>
      <c r="M98" s="15">
        <f>九年級!J15</f>
        <v>0</v>
      </c>
      <c r="N98" s="15">
        <f>九年級!K15</f>
        <v>0</v>
      </c>
      <c r="O98" s="15">
        <f>九年級!L15</f>
        <v>7</v>
      </c>
      <c r="P98" s="15">
        <f>九年級!M15</f>
        <v>0</v>
      </c>
    </row>
    <row r="99" spans="1:16" s="13" customFormat="1" ht="26" customHeight="1">
      <c r="A99" s="156"/>
      <c r="B99" s="16" t="s">
        <v>183</v>
      </c>
      <c r="C99" s="137"/>
      <c r="D99" s="17">
        <f t="shared" si="3"/>
        <v>22</v>
      </c>
      <c r="E99" s="15">
        <f>九年級!B38</f>
        <v>0</v>
      </c>
      <c r="F99" s="15">
        <f>九年級!C38</f>
        <v>4</v>
      </c>
      <c r="G99" s="15">
        <f>九年級!D38</f>
        <v>0</v>
      </c>
      <c r="H99" s="15">
        <f>九年級!E38</f>
        <v>0</v>
      </c>
      <c r="I99" s="15">
        <f>九年級!F38</f>
        <v>1</v>
      </c>
      <c r="J99" s="15">
        <f>九年級!G38</f>
        <v>0</v>
      </c>
      <c r="K99" s="15">
        <f>九年級!H38</f>
        <v>1</v>
      </c>
      <c r="L99" s="15">
        <f>九年級!I38</f>
        <v>7</v>
      </c>
      <c r="M99" s="15">
        <f>九年級!J38</f>
        <v>5</v>
      </c>
      <c r="N99" s="15">
        <f>九年級!K38</f>
        <v>1</v>
      </c>
      <c r="O99" s="15">
        <f>九年級!L38</f>
        <v>3</v>
      </c>
      <c r="P99" s="15">
        <f>九年級!M38</f>
        <v>0</v>
      </c>
    </row>
    <row r="100" spans="1:16" s="36" customFormat="1" ht="26" customHeight="1">
      <c r="A100" s="156"/>
      <c r="B100" s="116"/>
      <c r="C100" s="157"/>
      <c r="D100" s="83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</row>
    <row r="101" spans="1:16" s="36" customFormat="1" ht="26" customHeight="1">
      <c r="A101" s="156"/>
      <c r="B101" s="116"/>
      <c r="C101" s="157"/>
      <c r="D101" s="83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</row>
    <row r="102" spans="1:16" s="71" customFormat="1" ht="26" customHeight="1">
      <c r="A102" s="162"/>
      <c r="C102" s="164"/>
      <c r="D102" s="67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</row>
    <row r="103" spans="1:16" s="71" customFormat="1" ht="26" customHeight="1">
      <c r="A103" s="162"/>
      <c r="C103" s="164"/>
      <c r="D103" s="67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</row>
    <row r="104" spans="1:16" s="71" customFormat="1" ht="26" customHeight="1">
      <c r="A104" s="150"/>
      <c r="B104" s="68"/>
      <c r="C104" s="150"/>
      <c r="D104" s="52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s="71" customFormat="1" ht="26" customHeight="1" thickBot="1">
      <c r="A105" s="163"/>
      <c r="B105" s="72"/>
      <c r="C105" s="163"/>
      <c r="D105" s="53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</row>
  </sheetData>
  <mergeCells count="145"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  <mergeCell ref="A80:A81"/>
    <mergeCell ref="C80:C81"/>
    <mergeCell ref="A82:A83"/>
    <mergeCell ref="C82:C83"/>
    <mergeCell ref="A76:A77"/>
    <mergeCell ref="C76:C77"/>
    <mergeCell ref="A78:A79"/>
    <mergeCell ref="C78:C79"/>
    <mergeCell ref="K74:K75"/>
    <mergeCell ref="A102:A103"/>
    <mergeCell ref="A104:A105"/>
    <mergeCell ref="C102:C103"/>
    <mergeCell ref="C104:C105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8:A9"/>
    <mergeCell ref="C8:C9"/>
    <mergeCell ref="H2:H3"/>
    <mergeCell ref="A100:A101"/>
    <mergeCell ref="C100:C101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74:A75"/>
    <mergeCell ref="B74:B75"/>
    <mergeCell ref="C74:C75"/>
    <mergeCell ref="J74:J75"/>
    <mergeCell ref="A20:A21"/>
    <mergeCell ref="C20:C21"/>
    <mergeCell ref="A22:A23"/>
    <mergeCell ref="C22:C23"/>
    <mergeCell ref="O2:O3"/>
    <mergeCell ref="A4:A5"/>
    <mergeCell ref="C4:C5"/>
    <mergeCell ref="A6:A7"/>
    <mergeCell ref="C6:C7"/>
    <mergeCell ref="A10:A11"/>
    <mergeCell ref="C10:C11"/>
    <mergeCell ref="N2:N3"/>
    <mergeCell ref="I2:I3"/>
    <mergeCell ref="J2:J3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K37:K38"/>
    <mergeCell ref="D37:D38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E37:E38"/>
    <mergeCell ref="F37:F38"/>
    <mergeCell ref="G37:G38"/>
    <mergeCell ref="L37:L38"/>
    <mergeCell ref="M37:M38"/>
    <mergeCell ref="C30:C31"/>
    <mergeCell ref="A28:A29"/>
    <mergeCell ref="C28:C29"/>
    <mergeCell ref="A24:A25"/>
    <mergeCell ref="C24:C25"/>
    <mergeCell ref="A26:A27"/>
    <mergeCell ref="C26:C27"/>
  </mergeCells>
  <phoneticPr fontId="3" type="noConversion"/>
  <conditionalFormatting sqref="C74:C75 E74:P105 E34:P35 C34:C35 E106:O65536 C106:C65536 E37:P62 E64:P72 C37:C72 C2:C31 E2:P31">
    <cfRule type="cellIs" dxfId="14" priority="12" stopIfTrue="1" operator="equal">
      <formula>0</formula>
    </cfRule>
  </conditionalFormatting>
  <conditionalFormatting sqref="B60 B40 B66 B52 B50 B48 B46 B44 B42 B54 B56 B58 B70:B72 B77 B79 B81 B83 B85 B87 B89 B91 B93 B95 B99 B5 B17 B15 B13 B11 B9 B7 B19 B21 B35 B25 B105 B62">
    <cfRule type="cellIs" dxfId="13" priority="13" stopIfTrue="1" operator="equal">
      <formula>0</formula>
    </cfRule>
  </conditionalFormatting>
  <conditionalFormatting sqref="A69 A41 A43 A47 A45 A51 A49 A55 A53 A59 A57 A63 A61 A65 A39 A76:A105 A34:A35 A67 A4:A31 A74:B74">
    <cfRule type="cellIs" dxfId="12" priority="14" stopIfTrue="1" operator="lessThanOrEqual">
      <formula>6</formula>
    </cfRule>
  </conditionalFormatting>
  <conditionalFormatting sqref="C76 C82 C84 C86 C88 C90 C92 C94 C96 C98 C100 C102 C104 C78 C80">
    <cfRule type="cellIs" dxfId="11" priority="15" stopIfTrue="1" operator="equal">
      <formula>0</formula>
    </cfRule>
  </conditionalFormatting>
  <conditionalFormatting sqref="C32:C33 E32:P33">
    <cfRule type="cellIs" dxfId="10" priority="9" stopIfTrue="1" operator="equal">
      <formula>0</formula>
    </cfRule>
  </conditionalFormatting>
  <conditionalFormatting sqref="B33">
    <cfRule type="cellIs" dxfId="9" priority="10" stopIfTrue="1" operator="equal">
      <formula>0</formula>
    </cfRule>
  </conditionalFormatting>
  <conditionalFormatting sqref="A32:A33">
    <cfRule type="cellIs" dxfId="8" priority="11" stopIfTrue="1" operator="lessThanOrEqual">
      <formula>6</formula>
    </cfRule>
  </conditionalFormatting>
  <conditionalFormatting sqref="B99 B105">
    <cfRule type="cellIs" dxfId="7" priority="6" stopIfTrue="1" operator="equal">
      <formula>0</formula>
    </cfRule>
  </conditionalFormatting>
  <conditionalFormatting sqref="B27">
    <cfRule type="cellIs" dxfId="6" priority="5" stopIfTrue="1" operator="equal">
      <formula>0</formula>
    </cfRule>
  </conditionalFormatting>
  <conditionalFormatting sqref="B101">
    <cfRule type="cellIs" dxfId="5" priority="4" stopIfTrue="1" operator="equal">
      <formula>0</formula>
    </cfRule>
  </conditionalFormatting>
  <conditionalFormatting sqref="B97">
    <cfRule type="cellIs" dxfId="4" priority="3" stopIfTrue="1" operator="equal">
      <formula>0</formula>
    </cfRule>
  </conditionalFormatting>
  <conditionalFormatting sqref="B97">
    <cfRule type="cellIs" dxfId="3" priority="2" stopIfTrue="1" operator="equal">
      <formula>0</formula>
    </cfRule>
  </conditionalFormatting>
  <conditionalFormatting sqref="B23">
    <cfRule type="cellIs" dxfId="2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/>
  <cols>
    <col min="12" max="12" width="8.7265625" style="90"/>
  </cols>
  <sheetData>
    <row r="1" spans="1:16" ht="25">
      <c r="A1" s="57" t="s">
        <v>102</v>
      </c>
      <c r="L1"/>
    </row>
    <row r="2" spans="1:16">
      <c r="A2" s="79" t="s">
        <v>16</v>
      </c>
      <c r="B2" s="167" t="s">
        <v>6</v>
      </c>
      <c r="C2" s="167" t="s">
        <v>7</v>
      </c>
      <c r="D2" s="167" t="s">
        <v>8</v>
      </c>
      <c r="E2" s="167" t="s">
        <v>9</v>
      </c>
      <c r="F2" s="167" t="s">
        <v>10</v>
      </c>
      <c r="G2" s="167" t="s">
        <v>0</v>
      </c>
      <c r="H2" s="167" t="s">
        <v>1</v>
      </c>
      <c r="I2" s="167" t="s">
        <v>2</v>
      </c>
      <c r="J2" s="167" t="s">
        <v>3</v>
      </c>
      <c r="K2" s="167" t="s">
        <v>4</v>
      </c>
      <c r="L2" s="167" t="s">
        <v>5</v>
      </c>
      <c r="M2" s="167" t="s">
        <v>103</v>
      </c>
      <c r="N2" s="167" t="s">
        <v>104</v>
      </c>
      <c r="O2" s="167" t="s">
        <v>17</v>
      </c>
      <c r="P2" s="167" t="s">
        <v>18</v>
      </c>
    </row>
    <row r="3" spans="1:16">
      <c r="A3" s="80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>
      <c r="A4" s="167" t="s">
        <v>94</v>
      </c>
      <c r="B4" s="169"/>
      <c r="C4" s="169"/>
      <c r="D4" s="169"/>
      <c r="E4" s="79">
        <v>1</v>
      </c>
      <c r="F4" s="169"/>
      <c r="G4" s="79">
        <v>4</v>
      </c>
      <c r="H4" s="169"/>
      <c r="I4" s="169"/>
      <c r="J4" s="79">
        <v>2</v>
      </c>
      <c r="K4" s="79">
        <v>3</v>
      </c>
      <c r="L4" s="169"/>
      <c r="M4" s="169"/>
      <c r="N4" s="169"/>
      <c r="O4" s="171">
        <v>10</v>
      </c>
      <c r="P4" s="167"/>
    </row>
    <row r="5" spans="1:16" ht="25">
      <c r="A5" s="168"/>
      <c r="B5" s="170"/>
      <c r="C5" s="170"/>
      <c r="D5" s="170"/>
      <c r="E5" s="96">
        <v>1</v>
      </c>
      <c r="F5" s="170"/>
      <c r="G5" s="96">
        <v>4</v>
      </c>
      <c r="H5" s="170"/>
      <c r="I5" s="170"/>
      <c r="J5" s="96">
        <v>2</v>
      </c>
      <c r="K5" s="96">
        <v>3</v>
      </c>
      <c r="L5" s="170"/>
      <c r="M5" s="170"/>
      <c r="N5" s="170"/>
      <c r="O5" s="172"/>
      <c r="P5" s="168"/>
    </row>
    <row r="6" spans="1:16">
      <c r="A6" s="167" t="s">
        <v>95</v>
      </c>
      <c r="B6" s="79">
        <v>4</v>
      </c>
      <c r="C6" s="79">
        <v>1</v>
      </c>
      <c r="D6" s="169"/>
      <c r="E6" s="169"/>
      <c r="F6" s="169"/>
      <c r="G6" s="79">
        <v>5</v>
      </c>
      <c r="H6" s="79">
        <v>7</v>
      </c>
      <c r="I6" s="169"/>
      <c r="J6" s="79">
        <v>4</v>
      </c>
      <c r="K6" s="169"/>
      <c r="L6" s="169"/>
      <c r="M6" s="79">
        <v>2</v>
      </c>
      <c r="N6" s="169"/>
      <c r="O6" s="171">
        <v>23</v>
      </c>
      <c r="P6" s="167"/>
    </row>
    <row r="7" spans="1:16" ht="25">
      <c r="A7" s="168"/>
      <c r="B7" s="96">
        <v>4</v>
      </c>
      <c r="C7" s="96">
        <v>1</v>
      </c>
      <c r="D7" s="170"/>
      <c r="E7" s="170"/>
      <c r="F7" s="170"/>
      <c r="G7" s="96">
        <v>5</v>
      </c>
      <c r="H7" s="96">
        <v>7</v>
      </c>
      <c r="I7" s="170"/>
      <c r="J7" s="96">
        <v>4</v>
      </c>
      <c r="K7" s="170"/>
      <c r="L7" s="170"/>
      <c r="M7" s="96">
        <v>2</v>
      </c>
      <c r="N7" s="170"/>
      <c r="O7" s="172"/>
      <c r="P7" s="168"/>
    </row>
    <row r="8" spans="1:16">
      <c r="A8" s="167" t="s">
        <v>96</v>
      </c>
      <c r="B8" s="169"/>
      <c r="C8" s="79">
        <v>5</v>
      </c>
      <c r="D8" s="79">
        <v>2</v>
      </c>
      <c r="E8" s="169"/>
      <c r="F8" s="79">
        <v>2</v>
      </c>
      <c r="G8" s="79">
        <v>7</v>
      </c>
      <c r="H8" s="79">
        <v>1</v>
      </c>
      <c r="I8" s="169"/>
      <c r="J8" s="169"/>
      <c r="K8" s="169"/>
      <c r="L8" s="169"/>
      <c r="M8" s="169"/>
      <c r="N8" s="169"/>
      <c r="O8" s="171">
        <v>17</v>
      </c>
      <c r="P8" s="167"/>
    </row>
    <row r="9" spans="1:16" ht="25">
      <c r="A9" s="168"/>
      <c r="B9" s="170"/>
      <c r="C9" s="96">
        <v>5</v>
      </c>
      <c r="D9" s="96">
        <v>2</v>
      </c>
      <c r="E9" s="170"/>
      <c r="F9" s="96">
        <v>2</v>
      </c>
      <c r="G9" s="96">
        <v>7</v>
      </c>
      <c r="H9" s="96">
        <v>1</v>
      </c>
      <c r="I9" s="170"/>
      <c r="J9" s="170"/>
      <c r="K9" s="170"/>
      <c r="L9" s="170"/>
      <c r="M9" s="170"/>
      <c r="N9" s="170"/>
      <c r="O9" s="172"/>
      <c r="P9" s="168"/>
    </row>
    <row r="10" spans="1:16">
      <c r="A10" s="167" t="s">
        <v>97</v>
      </c>
      <c r="B10" s="169"/>
      <c r="C10" s="169"/>
      <c r="D10" s="169"/>
      <c r="E10" s="79">
        <v>2</v>
      </c>
      <c r="F10" s="169"/>
      <c r="G10" s="169"/>
      <c r="H10" s="79">
        <v>3</v>
      </c>
      <c r="I10" s="169"/>
      <c r="J10" s="169"/>
      <c r="K10" s="169"/>
      <c r="L10" s="169"/>
      <c r="M10" s="79">
        <v>3</v>
      </c>
      <c r="N10" s="169"/>
      <c r="O10" s="171">
        <v>8</v>
      </c>
      <c r="P10" s="167"/>
    </row>
    <row r="11" spans="1:16" ht="25">
      <c r="A11" s="168"/>
      <c r="B11" s="170"/>
      <c r="C11" s="170"/>
      <c r="D11" s="170"/>
      <c r="E11" s="96">
        <v>2</v>
      </c>
      <c r="F11" s="170"/>
      <c r="G11" s="170"/>
      <c r="H11" s="96">
        <v>3</v>
      </c>
      <c r="I11" s="170"/>
      <c r="J11" s="170"/>
      <c r="K11" s="170"/>
      <c r="L11" s="170"/>
      <c r="M11" s="96">
        <v>3</v>
      </c>
      <c r="N11" s="170"/>
      <c r="O11" s="172"/>
      <c r="P11" s="168"/>
    </row>
    <row r="12" spans="1:16">
      <c r="A12" s="167" t="s">
        <v>98</v>
      </c>
      <c r="B12" s="169"/>
      <c r="C12" s="79">
        <v>3</v>
      </c>
      <c r="D12" s="169"/>
      <c r="E12" s="169"/>
      <c r="F12" s="169"/>
      <c r="G12" s="169"/>
      <c r="H12" s="169"/>
      <c r="I12" s="169"/>
      <c r="J12" s="169"/>
      <c r="K12" s="79" t="s">
        <v>162</v>
      </c>
      <c r="L12" s="169"/>
      <c r="M12" s="169"/>
      <c r="N12" s="169"/>
      <c r="O12" s="171">
        <v>12</v>
      </c>
      <c r="P12" s="167"/>
    </row>
    <row r="13" spans="1:16" ht="25">
      <c r="A13" s="168"/>
      <c r="B13" s="170"/>
      <c r="C13" s="96">
        <v>3</v>
      </c>
      <c r="D13" s="170"/>
      <c r="E13" s="170"/>
      <c r="F13" s="170"/>
      <c r="G13" s="170"/>
      <c r="H13" s="170"/>
      <c r="I13" s="170"/>
      <c r="J13" s="170"/>
      <c r="K13" s="96">
        <v>9</v>
      </c>
      <c r="L13" s="170"/>
      <c r="M13" s="170"/>
      <c r="N13" s="170"/>
      <c r="O13" s="172"/>
      <c r="P13" s="168"/>
    </row>
    <row r="14" spans="1:16">
      <c r="A14" s="167" t="s">
        <v>99</v>
      </c>
      <c r="B14" s="79" t="s">
        <v>158</v>
      </c>
      <c r="C14" s="169"/>
      <c r="D14" s="79" t="s">
        <v>160</v>
      </c>
      <c r="E14" s="169"/>
      <c r="F14" s="169"/>
      <c r="G14" s="169"/>
      <c r="H14" s="79">
        <v>5</v>
      </c>
      <c r="I14" s="169"/>
      <c r="J14" s="169"/>
      <c r="K14" s="169"/>
      <c r="L14" s="169"/>
      <c r="M14" s="169"/>
      <c r="N14" s="169"/>
      <c r="O14" s="171">
        <v>24</v>
      </c>
      <c r="P14" s="167"/>
    </row>
    <row r="15" spans="1:16" ht="25">
      <c r="A15" s="168"/>
      <c r="B15" s="96">
        <v>12</v>
      </c>
      <c r="C15" s="170"/>
      <c r="D15" s="96">
        <v>7</v>
      </c>
      <c r="E15" s="170"/>
      <c r="F15" s="170"/>
      <c r="G15" s="170"/>
      <c r="H15" s="96">
        <v>5</v>
      </c>
      <c r="I15" s="170"/>
      <c r="J15" s="170"/>
      <c r="K15" s="170"/>
      <c r="L15" s="170"/>
      <c r="M15" s="170"/>
      <c r="N15" s="170"/>
      <c r="O15" s="172"/>
      <c r="P15" s="168"/>
    </row>
    <row r="16" spans="1:16">
      <c r="A16" s="167" t="s">
        <v>100</v>
      </c>
      <c r="B16" s="79">
        <v>2.5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71">
        <v>2.5</v>
      </c>
      <c r="P16" s="167"/>
    </row>
    <row r="17" spans="1:16" ht="25">
      <c r="A17" s="168"/>
      <c r="B17" s="96">
        <v>2.5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2"/>
      <c r="P17" s="168"/>
    </row>
    <row r="18" spans="1:16" ht="27.5">
      <c r="A18" s="45" t="s">
        <v>101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>
      <c r="A19" s="167" t="s">
        <v>105</v>
      </c>
      <c r="B19" s="169"/>
      <c r="C19" s="79">
        <v>7</v>
      </c>
      <c r="D19" s="169"/>
      <c r="E19" s="169"/>
      <c r="F19" s="79">
        <v>7</v>
      </c>
      <c r="G19" s="169"/>
      <c r="H19" s="169"/>
      <c r="I19" s="169"/>
      <c r="J19" s="169"/>
      <c r="K19" s="169"/>
      <c r="L19" s="169"/>
      <c r="M19" s="79">
        <v>1</v>
      </c>
      <c r="N19" s="169"/>
      <c r="O19" s="171">
        <v>15</v>
      </c>
      <c r="P19" s="167"/>
    </row>
    <row r="20" spans="1:16" ht="25">
      <c r="A20" s="168"/>
      <c r="B20" s="170"/>
      <c r="C20" s="96">
        <v>7</v>
      </c>
      <c r="D20" s="170"/>
      <c r="E20" s="170"/>
      <c r="F20" s="96">
        <v>7</v>
      </c>
      <c r="G20" s="170"/>
      <c r="H20" s="170"/>
      <c r="I20" s="170"/>
      <c r="J20" s="170"/>
      <c r="K20" s="170"/>
      <c r="L20" s="170"/>
      <c r="M20" s="96">
        <v>1</v>
      </c>
      <c r="N20" s="170"/>
      <c r="O20" s="172"/>
      <c r="P20" s="168"/>
    </row>
    <row r="21" spans="1:16">
      <c r="A21" s="167" t="s">
        <v>106</v>
      </c>
      <c r="B21" s="169"/>
      <c r="C21" s="79">
        <v>2</v>
      </c>
      <c r="D21" s="169"/>
      <c r="E21" s="79" t="s">
        <v>160</v>
      </c>
      <c r="F21" s="79" t="s">
        <v>163</v>
      </c>
      <c r="G21" s="79">
        <v>1</v>
      </c>
      <c r="H21" s="79">
        <v>4</v>
      </c>
      <c r="I21" s="169"/>
      <c r="J21" s="79">
        <v>3</v>
      </c>
      <c r="K21" s="169"/>
      <c r="L21" s="169"/>
      <c r="M21" s="79">
        <v>5</v>
      </c>
      <c r="N21" s="169"/>
      <c r="O21" s="171">
        <v>30</v>
      </c>
      <c r="P21" s="167"/>
    </row>
    <row r="22" spans="1:16" ht="25">
      <c r="A22" s="168"/>
      <c r="B22" s="170"/>
      <c r="C22" s="96">
        <v>2</v>
      </c>
      <c r="D22" s="170"/>
      <c r="E22" s="96">
        <v>7</v>
      </c>
      <c r="F22" s="96">
        <v>8</v>
      </c>
      <c r="G22" s="96">
        <v>1</v>
      </c>
      <c r="H22" s="96">
        <v>4</v>
      </c>
      <c r="I22" s="170"/>
      <c r="J22" s="96">
        <v>3</v>
      </c>
      <c r="K22" s="170"/>
      <c r="L22" s="170"/>
      <c r="M22" s="96">
        <v>5</v>
      </c>
      <c r="N22" s="170"/>
      <c r="O22" s="172"/>
      <c r="P22" s="168"/>
    </row>
    <row r="23" spans="1:16">
      <c r="A23" s="167" t="s">
        <v>107</v>
      </c>
      <c r="B23" s="79">
        <v>2.5</v>
      </c>
      <c r="C23" s="79">
        <v>4</v>
      </c>
      <c r="D23" s="79" t="s">
        <v>158</v>
      </c>
      <c r="E23" s="79" t="s">
        <v>158</v>
      </c>
      <c r="F23" s="79">
        <v>4</v>
      </c>
      <c r="G23" s="79" t="s">
        <v>161</v>
      </c>
      <c r="H23" s="79">
        <v>2</v>
      </c>
      <c r="I23" s="169"/>
      <c r="J23" s="79" t="s">
        <v>159</v>
      </c>
      <c r="K23" s="79" t="s">
        <v>157</v>
      </c>
      <c r="L23" s="169"/>
      <c r="M23" s="79">
        <v>7</v>
      </c>
      <c r="N23" s="169"/>
      <c r="O23" s="171">
        <v>65.5</v>
      </c>
      <c r="P23" s="167"/>
    </row>
    <row r="24" spans="1:16" ht="25">
      <c r="A24" s="168"/>
      <c r="B24" s="96">
        <v>2.5</v>
      </c>
      <c r="C24" s="96">
        <v>4</v>
      </c>
      <c r="D24" s="96">
        <v>12</v>
      </c>
      <c r="E24" s="96">
        <v>12</v>
      </c>
      <c r="F24" s="96">
        <v>4</v>
      </c>
      <c r="G24" s="96">
        <v>5</v>
      </c>
      <c r="H24" s="96">
        <v>2</v>
      </c>
      <c r="I24" s="170"/>
      <c r="J24" s="96">
        <v>8</v>
      </c>
      <c r="K24" s="96">
        <v>9</v>
      </c>
      <c r="L24" s="170"/>
      <c r="M24" s="96">
        <v>7</v>
      </c>
      <c r="N24" s="170"/>
      <c r="O24" s="172"/>
      <c r="P24" s="168"/>
    </row>
    <row r="25" spans="1:16">
      <c r="A25" s="167" t="s">
        <v>154</v>
      </c>
      <c r="B25" s="169"/>
      <c r="C25" s="169"/>
      <c r="D25" s="79">
        <v>1</v>
      </c>
      <c r="E25" s="169"/>
      <c r="F25" s="79">
        <v>1</v>
      </c>
      <c r="G25" s="169"/>
      <c r="H25" s="169"/>
      <c r="I25" s="169"/>
      <c r="J25" s="79">
        <v>5</v>
      </c>
      <c r="K25" s="79">
        <v>1</v>
      </c>
      <c r="L25" s="169"/>
      <c r="M25" s="79">
        <v>4</v>
      </c>
      <c r="N25" s="169"/>
      <c r="O25" s="171">
        <v>12</v>
      </c>
      <c r="P25" s="167"/>
    </row>
    <row r="26" spans="1:16" ht="25">
      <c r="A26" s="168"/>
      <c r="B26" s="170"/>
      <c r="C26" s="170"/>
      <c r="D26" s="96">
        <v>1</v>
      </c>
      <c r="E26" s="170"/>
      <c r="F26" s="96">
        <v>1</v>
      </c>
      <c r="G26" s="170"/>
      <c r="H26" s="170"/>
      <c r="I26" s="170"/>
      <c r="J26" s="96">
        <v>5</v>
      </c>
      <c r="K26" s="96">
        <v>1</v>
      </c>
      <c r="L26" s="170"/>
      <c r="M26" s="96">
        <v>4</v>
      </c>
      <c r="N26" s="170"/>
      <c r="O26" s="172"/>
      <c r="P26" s="168"/>
    </row>
    <row r="27" spans="1:16" ht="25.5">
      <c r="A27" s="97" t="s">
        <v>155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>
        <v>0</v>
      </c>
      <c r="P27" s="22"/>
    </row>
  </sheetData>
  <mergeCells count="142"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  <mergeCell ref="O21:O22"/>
    <mergeCell ref="P21:P22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D10:D11"/>
    <mergeCell ref="B12:B13"/>
    <mergeCell ref="E14:E15"/>
    <mergeCell ref="F14:F15"/>
    <mergeCell ref="G14:G15"/>
    <mergeCell ref="K14:K15"/>
    <mergeCell ref="M14:M15"/>
    <mergeCell ref="C16:C17"/>
    <mergeCell ref="M16:M17"/>
    <mergeCell ref="D19:D20"/>
    <mergeCell ref="E19:E20"/>
    <mergeCell ref="A19:A20"/>
    <mergeCell ref="I19:I20"/>
    <mergeCell ref="L19:L20"/>
    <mergeCell ref="N19:N20"/>
    <mergeCell ref="O19:O20"/>
    <mergeCell ref="P19:P20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N4:N5"/>
    <mergeCell ref="O4:O5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P14:P15"/>
    <mergeCell ref="O16:O17"/>
    <mergeCell ref="P16:P17"/>
    <mergeCell ref="N23:N24"/>
    <mergeCell ref="L23:L24"/>
    <mergeCell ref="B19:B20"/>
    <mergeCell ref="H19:H20"/>
    <mergeCell ref="J19:J20"/>
    <mergeCell ref="K19:K20"/>
    <mergeCell ref="M12:M13"/>
    <mergeCell ref="N8:N9"/>
    <mergeCell ref="J8:J9"/>
    <mergeCell ref="K8:K9"/>
    <mergeCell ref="L8:L9"/>
    <mergeCell ref="M8:M9"/>
    <mergeCell ref="G19:G20"/>
    <mergeCell ref="D21:D22"/>
    <mergeCell ref="L21:L22"/>
    <mergeCell ref="N21:N22"/>
    <mergeCell ref="I23:I24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8:A9"/>
    <mergeCell ref="E8:E9"/>
    <mergeCell ref="A14:A15"/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opLeftCell="A13" workbookViewId="0">
      <selection activeCell="L15" sqref="L15"/>
    </sheetView>
  </sheetViews>
  <sheetFormatPr defaultRowHeight="16.5" customHeight="1"/>
  <cols>
    <col min="1" max="1" width="14.08984375" bestFit="1" customWidth="1"/>
    <col min="2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  <col min="16" max="16" width="5.08984375" bestFit="1" customWidth="1"/>
  </cols>
  <sheetData>
    <row r="1" spans="1:17" ht="16.5" customHeight="1">
      <c r="A1" s="175" t="s">
        <v>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7" ht="16.5" customHeight="1">
      <c r="A2" s="2" t="s">
        <v>16</v>
      </c>
      <c r="B2" s="173" t="s">
        <v>6</v>
      </c>
      <c r="C2" s="173" t="s">
        <v>7</v>
      </c>
      <c r="D2" s="173" t="s">
        <v>8</v>
      </c>
      <c r="E2" s="173" t="s">
        <v>9</v>
      </c>
      <c r="F2" s="173" t="s">
        <v>10</v>
      </c>
      <c r="G2" s="173" t="s">
        <v>0</v>
      </c>
      <c r="H2" s="173" t="s">
        <v>1</v>
      </c>
      <c r="I2" s="173" t="s">
        <v>2</v>
      </c>
      <c r="J2" s="173" t="s">
        <v>3</v>
      </c>
      <c r="K2" s="173" t="s">
        <v>4</v>
      </c>
      <c r="L2" s="173" t="s">
        <v>20</v>
      </c>
      <c r="M2" s="173" t="s">
        <v>21</v>
      </c>
      <c r="N2" s="54"/>
      <c r="O2" s="173" t="s">
        <v>17</v>
      </c>
      <c r="P2" s="173" t="s">
        <v>18</v>
      </c>
    </row>
    <row r="3" spans="1:17" ht="16.5" customHeight="1">
      <c r="A3" s="3" t="s">
        <v>19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55"/>
      <c r="O3" s="174"/>
      <c r="P3" s="174"/>
    </row>
    <row r="4" spans="1:17" ht="16.5" customHeight="1">
      <c r="A4" s="105" t="s">
        <v>94</v>
      </c>
      <c r="B4" s="106"/>
      <c r="C4" s="106"/>
      <c r="D4" s="105">
        <v>2</v>
      </c>
      <c r="E4" s="106"/>
      <c r="F4" s="105">
        <v>2</v>
      </c>
      <c r="G4" s="106"/>
      <c r="H4" s="106"/>
      <c r="I4" s="106"/>
      <c r="J4" s="106"/>
      <c r="K4" s="106"/>
      <c r="L4" s="106"/>
      <c r="M4" s="106"/>
      <c r="N4" s="85"/>
      <c r="O4" s="86">
        <f>SUM(B4:M4)</f>
        <v>4</v>
      </c>
      <c r="P4" s="59"/>
      <c r="Q4" s="4"/>
    </row>
    <row r="5" spans="1:17" ht="16.5" customHeight="1">
      <c r="A5" s="108" t="s">
        <v>95</v>
      </c>
      <c r="B5" s="109"/>
      <c r="C5" s="109"/>
      <c r="D5" s="109"/>
      <c r="E5" s="109"/>
      <c r="F5" s="109"/>
      <c r="G5" s="109">
        <v>1</v>
      </c>
      <c r="H5" s="109"/>
      <c r="I5" s="109">
        <v>7</v>
      </c>
      <c r="J5" s="109"/>
      <c r="K5" s="109"/>
      <c r="L5" s="109"/>
      <c r="M5" s="109"/>
      <c r="N5" s="85"/>
      <c r="O5" s="86">
        <f t="shared" ref="O5:O14" si="0">SUM(B5:M5)</f>
        <v>8</v>
      </c>
      <c r="P5" s="59"/>
      <c r="Q5" s="4"/>
    </row>
    <row r="6" spans="1:17" ht="16.5" customHeight="1">
      <c r="A6" s="105" t="s">
        <v>96</v>
      </c>
      <c r="B6" s="106"/>
      <c r="C6" s="106"/>
      <c r="D6" s="105">
        <v>1</v>
      </c>
      <c r="E6" s="105">
        <f>5+2</f>
        <v>7</v>
      </c>
      <c r="F6" s="105">
        <v>3</v>
      </c>
      <c r="G6" s="106">
        <v>2</v>
      </c>
      <c r="H6" s="106"/>
      <c r="I6" s="106"/>
      <c r="J6" s="105">
        <v>3</v>
      </c>
      <c r="K6" s="105">
        <v>2</v>
      </c>
      <c r="L6" s="106"/>
      <c r="M6" s="105">
        <v>2</v>
      </c>
      <c r="N6" s="85"/>
      <c r="O6" s="86">
        <f t="shared" si="0"/>
        <v>20</v>
      </c>
      <c r="P6" s="59"/>
      <c r="Q6" s="4"/>
    </row>
    <row r="7" spans="1:17" ht="16.5" customHeight="1">
      <c r="A7" s="105" t="s">
        <v>97</v>
      </c>
      <c r="B7" s="105">
        <v>5</v>
      </c>
      <c r="C7" s="105">
        <v>5</v>
      </c>
      <c r="D7" s="106"/>
      <c r="E7" s="106"/>
      <c r="F7" s="105">
        <v>1</v>
      </c>
      <c r="G7" s="106"/>
      <c r="H7" s="105">
        <v>1</v>
      </c>
      <c r="I7" s="106"/>
      <c r="J7" s="105">
        <f>4+2</f>
        <v>6</v>
      </c>
      <c r="K7" s="105">
        <f>3+1</f>
        <v>4</v>
      </c>
      <c r="L7" s="106">
        <v>5</v>
      </c>
      <c r="M7" s="105">
        <v>5</v>
      </c>
      <c r="N7" s="85"/>
      <c r="O7" s="86">
        <f t="shared" si="0"/>
        <v>32</v>
      </c>
      <c r="P7" s="59"/>
      <c r="Q7" s="4"/>
    </row>
    <row r="8" spans="1:17" ht="16.5" customHeight="1">
      <c r="A8" s="105" t="s">
        <v>98</v>
      </c>
      <c r="B8" s="106"/>
      <c r="C8" s="105">
        <v>4</v>
      </c>
      <c r="D8" s="106"/>
      <c r="E8" s="106"/>
      <c r="F8" s="106"/>
      <c r="G8" s="106">
        <v>7</v>
      </c>
      <c r="H8" s="105">
        <v>7</v>
      </c>
      <c r="I8" s="106">
        <v>3</v>
      </c>
      <c r="J8" s="106"/>
      <c r="K8" s="106"/>
      <c r="L8" s="106">
        <v>2</v>
      </c>
      <c r="M8" s="105">
        <v>3</v>
      </c>
      <c r="N8" s="85"/>
      <c r="O8" s="86">
        <f t="shared" si="0"/>
        <v>26</v>
      </c>
      <c r="P8" s="59"/>
      <c r="Q8" s="4"/>
    </row>
    <row r="9" spans="1:17" ht="16.5" customHeight="1">
      <c r="A9" s="105" t="s">
        <v>99</v>
      </c>
      <c r="B9" s="106"/>
      <c r="C9" s="106"/>
      <c r="D9" s="105">
        <f>4+3</f>
        <v>7</v>
      </c>
      <c r="E9" s="105">
        <v>3</v>
      </c>
      <c r="F9" s="106"/>
      <c r="G9" s="106"/>
      <c r="H9" s="106"/>
      <c r="I9" s="106"/>
      <c r="J9" s="105">
        <v>5</v>
      </c>
      <c r="K9" s="105">
        <v>5</v>
      </c>
      <c r="L9" s="106"/>
      <c r="M9" s="105">
        <v>1</v>
      </c>
      <c r="N9" s="85"/>
      <c r="O9" s="86">
        <f t="shared" si="0"/>
        <v>21</v>
      </c>
      <c r="P9" s="59"/>
      <c r="Q9" s="4"/>
    </row>
    <row r="10" spans="1:17" ht="16.5" customHeight="1">
      <c r="A10" s="105" t="s">
        <v>100</v>
      </c>
      <c r="B10" s="105">
        <v>7</v>
      </c>
      <c r="C10" s="105">
        <f>3+1</f>
        <v>4</v>
      </c>
      <c r="D10" s="105">
        <v>5</v>
      </c>
      <c r="E10" s="105">
        <v>7</v>
      </c>
      <c r="F10" s="105">
        <v>5</v>
      </c>
      <c r="G10" s="106"/>
      <c r="H10" s="105">
        <v>3</v>
      </c>
      <c r="I10" s="106">
        <v>5</v>
      </c>
      <c r="J10" s="105">
        <v>1</v>
      </c>
      <c r="K10" s="106"/>
      <c r="L10" s="106">
        <v>4</v>
      </c>
      <c r="M10" s="106"/>
      <c r="N10" s="85"/>
      <c r="O10" s="86">
        <f t="shared" si="0"/>
        <v>41</v>
      </c>
      <c r="P10" s="59"/>
      <c r="Q10" s="4"/>
    </row>
    <row r="11" spans="1:17" ht="16.5" customHeight="1">
      <c r="A11" s="105" t="s">
        <v>101</v>
      </c>
      <c r="B11" s="106"/>
      <c r="C11" s="105">
        <v>2</v>
      </c>
      <c r="D11" s="106"/>
      <c r="E11" s="105">
        <v>4</v>
      </c>
      <c r="F11" s="105">
        <v>4</v>
      </c>
      <c r="G11" s="106"/>
      <c r="H11" s="106"/>
      <c r="I11" s="106"/>
      <c r="J11" s="106"/>
      <c r="K11" s="106"/>
      <c r="L11" s="106">
        <v>1</v>
      </c>
      <c r="M11" s="106"/>
      <c r="N11" s="65"/>
      <c r="O11" s="86">
        <f t="shared" si="0"/>
        <v>11</v>
      </c>
      <c r="P11" s="59"/>
      <c r="Q11" s="4"/>
    </row>
    <row r="12" spans="1:17" ht="16.5" customHeight="1">
      <c r="A12" s="108" t="s">
        <v>105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85"/>
      <c r="O12" s="86">
        <f t="shared" si="0"/>
        <v>0</v>
      </c>
      <c r="P12" s="59"/>
      <c r="Q12" s="4"/>
    </row>
    <row r="13" spans="1:17" ht="16.5" customHeight="1">
      <c r="A13" s="105" t="s">
        <v>107</v>
      </c>
      <c r="B13" s="105">
        <v>4</v>
      </c>
      <c r="C13" s="105">
        <v>7</v>
      </c>
      <c r="D13" s="105">
        <v>7</v>
      </c>
      <c r="E13" s="106"/>
      <c r="F13" s="105">
        <v>7</v>
      </c>
      <c r="G13" s="106">
        <f>5+3</f>
        <v>8</v>
      </c>
      <c r="H13" s="105">
        <f>4+2</f>
        <v>6</v>
      </c>
      <c r="I13" s="106">
        <v>1</v>
      </c>
      <c r="J13" s="105">
        <v>7</v>
      </c>
      <c r="K13" s="105">
        <v>7</v>
      </c>
      <c r="L13" s="106">
        <v>7</v>
      </c>
      <c r="M13" s="105">
        <v>7</v>
      </c>
      <c r="N13" s="85"/>
      <c r="O13" s="86">
        <f t="shared" si="0"/>
        <v>68</v>
      </c>
      <c r="P13" s="59"/>
      <c r="Q13" s="4"/>
    </row>
    <row r="14" spans="1:17" ht="16.5" customHeight="1">
      <c r="A14" s="108" t="s">
        <v>164</v>
      </c>
      <c r="B14" s="109"/>
      <c r="C14" s="109"/>
      <c r="D14" s="109"/>
      <c r="E14" s="108">
        <v>1</v>
      </c>
      <c r="F14" s="109"/>
      <c r="G14" s="109">
        <v>4</v>
      </c>
      <c r="H14" s="108">
        <v>5</v>
      </c>
      <c r="I14" s="109">
        <f>4+2</f>
        <v>6</v>
      </c>
      <c r="J14" s="109"/>
      <c r="K14" s="108">
        <v>4</v>
      </c>
      <c r="L14" s="109">
        <v>3</v>
      </c>
      <c r="M14" s="108">
        <v>4</v>
      </c>
      <c r="N14" s="65"/>
      <c r="O14" s="66">
        <f t="shared" si="0"/>
        <v>27</v>
      </c>
      <c r="P14" s="115"/>
      <c r="Q14" s="4"/>
    </row>
    <row r="15" spans="1:17" ht="16.5" customHeight="1">
      <c r="A15" s="9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94"/>
      <c r="Q15" s="4"/>
    </row>
    <row r="16" spans="1:17" ht="16.5" customHeight="1">
      <c r="A16" s="19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65"/>
      <c r="O16" s="66"/>
      <c r="P16" s="64"/>
      <c r="Q16" s="4"/>
    </row>
    <row r="17" spans="1:17" ht="16.5" customHeight="1">
      <c r="A17" s="19"/>
      <c r="O17" s="20"/>
      <c r="P17" s="21"/>
      <c r="Q17" s="4"/>
    </row>
    <row r="18" spans="1:17" ht="16.5" customHeight="1">
      <c r="A18" s="19"/>
      <c r="O18" s="20"/>
      <c r="P18" s="22"/>
      <c r="Q18" s="5"/>
    </row>
    <row r="19" spans="1:17" ht="16.5" customHeight="1">
      <c r="A19" s="9"/>
      <c r="B19" s="8">
        <f t="shared" ref="B19:M19" si="1">SUM(B4:B18)</f>
        <v>16</v>
      </c>
      <c r="C19" s="8">
        <f t="shared" si="1"/>
        <v>22</v>
      </c>
      <c r="D19" s="8">
        <f t="shared" si="1"/>
        <v>22</v>
      </c>
      <c r="E19" s="8">
        <f t="shared" si="1"/>
        <v>22</v>
      </c>
      <c r="F19" s="8">
        <f t="shared" si="1"/>
        <v>22</v>
      </c>
      <c r="G19" s="8">
        <f t="shared" si="1"/>
        <v>22</v>
      </c>
      <c r="H19" s="8">
        <f t="shared" si="1"/>
        <v>22</v>
      </c>
      <c r="I19" s="8">
        <f t="shared" si="1"/>
        <v>22</v>
      </c>
      <c r="J19" s="8">
        <f t="shared" si="1"/>
        <v>22</v>
      </c>
      <c r="K19" s="8">
        <f t="shared" si="1"/>
        <v>22</v>
      </c>
      <c r="L19" s="8">
        <f t="shared" si="1"/>
        <v>22</v>
      </c>
      <c r="M19" s="8">
        <f t="shared" si="1"/>
        <v>22</v>
      </c>
      <c r="N19" s="8"/>
      <c r="O19" s="8"/>
      <c r="P19" s="10"/>
    </row>
    <row r="20" spans="1:17" ht="16.5" customHeight="1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</row>
    <row r="21" spans="1:17" ht="16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/>
    </row>
    <row r="22" spans="1:17" ht="16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1"/>
    </row>
    <row r="24" spans="1:17" ht="16.5" customHeight="1">
      <c r="A24" s="6" t="s">
        <v>82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56"/>
      <c r="O24" s="6"/>
      <c r="P24" s="6"/>
    </row>
    <row r="25" spans="1:17" ht="16.5" customHeight="1">
      <c r="A25" s="2" t="s">
        <v>16</v>
      </c>
      <c r="B25" s="173" t="s">
        <v>6</v>
      </c>
      <c r="C25" s="173" t="s">
        <v>7</v>
      </c>
      <c r="D25" s="173" t="s">
        <v>8</v>
      </c>
      <c r="E25" s="173" t="s">
        <v>9</v>
      </c>
      <c r="F25" s="173" t="s">
        <v>10</v>
      </c>
      <c r="G25" s="173" t="s">
        <v>0</v>
      </c>
      <c r="H25" s="173" t="s">
        <v>1</v>
      </c>
      <c r="I25" s="173" t="s">
        <v>2</v>
      </c>
      <c r="J25" s="173" t="s">
        <v>3</v>
      </c>
      <c r="K25" s="173" t="s">
        <v>4</v>
      </c>
      <c r="L25" s="173" t="s">
        <v>20</v>
      </c>
      <c r="M25" s="173" t="s">
        <v>21</v>
      </c>
      <c r="N25" s="54"/>
      <c r="O25" s="173" t="s">
        <v>17</v>
      </c>
      <c r="P25" s="173" t="s">
        <v>18</v>
      </c>
    </row>
    <row r="26" spans="1:17" ht="16.5" customHeight="1">
      <c r="A26" s="3" t="s">
        <v>19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55"/>
      <c r="O26" s="174"/>
      <c r="P26" s="174"/>
    </row>
    <row r="27" spans="1:17" ht="16.5" customHeight="1">
      <c r="A27" s="105" t="s">
        <v>94</v>
      </c>
      <c r="B27" s="106"/>
      <c r="C27" s="105">
        <v>7</v>
      </c>
      <c r="D27" s="106"/>
      <c r="E27" s="106"/>
      <c r="F27" s="106"/>
      <c r="G27" s="106"/>
      <c r="H27" s="106"/>
      <c r="I27" s="106"/>
      <c r="J27" s="105">
        <v>7</v>
      </c>
      <c r="K27" s="106"/>
      <c r="L27" s="106">
        <v>3</v>
      </c>
      <c r="M27" s="105">
        <v>3</v>
      </c>
      <c r="N27" s="81"/>
      <c r="O27" s="95">
        <f>SUM(B27:M27)</f>
        <v>20</v>
      </c>
      <c r="P27" s="21"/>
    </row>
    <row r="28" spans="1:17" ht="16.5" customHeight="1">
      <c r="A28" s="105" t="s">
        <v>95</v>
      </c>
      <c r="B28" s="106"/>
      <c r="C28" s="105">
        <v>2</v>
      </c>
      <c r="D28" s="106">
        <v>1</v>
      </c>
      <c r="E28" s="105">
        <f>7+3</f>
        <v>10</v>
      </c>
      <c r="F28" s="106"/>
      <c r="G28" s="106">
        <f>4+2</f>
        <v>6</v>
      </c>
      <c r="H28" s="105">
        <v>4</v>
      </c>
      <c r="I28" s="106"/>
      <c r="J28" s="105">
        <v>3</v>
      </c>
      <c r="K28" s="106"/>
      <c r="L28" s="106">
        <v>4</v>
      </c>
      <c r="M28" s="105">
        <v>2</v>
      </c>
      <c r="N28" s="81"/>
      <c r="O28" s="95">
        <f t="shared" ref="O28:O37" si="2">SUM(B28:M28)</f>
        <v>32</v>
      </c>
      <c r="P28" s="21"/>
    </row>
    <row r="29" spans="1:17" ht="16.5" customHeight="1">
      <c r="A29" s="105" t="s">
        <v>96</v>
      </c>
      <c r="B29" s="106"/>
      <c r="C29" s="106"/>
      <c r="D29" s="106">
        <v>4</v>
      </c>
      <c r="E29" s="105">
        <f>5+2</f>
        <v>7</v>
      </c>
      <c r="F29" s="106"/>
      <c r="G29" s="106"/>
      <c r="H29" s="105">
        <v>1</v>
      </c>
      <c r="I29" s="106"/>
      <c r="J29" s="105">
        <v>4</v>
      </c>
      <c r="K29" s="105">
        <f>4+1</f>
        <v>5</v>
      </c>
      <c r="L29" s="106"/>
      <c r="M29" s="105">
        <v>1</v>
      </c>
      <c r="N29" s="81"/>
      <c r="O29" s="95">
        <f t="shared" si="2"/>
        <v>22</v>
      </c>
      <c r="P29" s="21"/>
    </row>
    <row r="30" spans="1:17" ht="16.5" customHeight="1">
      <c r="A30" s="105" t="s">
        <v>97</v>
      </c>
      <c r="B30" s="105">
        <v>1</v>
      </c>
      <c r="C30" s="105">
        <v>3</v>
      </c>
      <c r="D30" s="106">
        <v>2</v>
      </c>
      <c r="E30" s="105">
        <v>4</v>
      </c>
      <c r="F30" s="105">
        <v>2</v>
      </c>
      <c r="G30" s="106">
        <v>1</v>
      </c>
      <c r="H30" s="105">
        <v>2</v>
      </c>
      <c r="I30" s="106"/>
      <c r="J30" s="106"/>
      <c r="K30" s="105">
        <v>2</v>
      </c>
      <c r="L30" s="106"/>
      <c r="M30" s="106"/>
      <c r="N30" s="81"/>
      <c r="O30" s="95">
        <f t="shared" si="2"/>
        <v>17</v>
      </c>
      <c r="P30" s="21"/>
    </row>
    <row r="31" spans="1:17" ht="16.5" customHeight="1">
      <c r="A31" s="105" t="s">
        <v>98</v>
      </c>
      <c r="B31" s="105">
        <v>5</v>
      </c>
      <c r="C31" s="106"/>
      <c r="D31" s="106">
        <v>7</v>
      </c>
      <c r="E31" s="106"/>
      <c r="F31" s="105">
        <v>5</v>
      </c>
      <c r="G31" s="106">
        <v>7</v>
      </c>
      <c r="H31" s="106"/>
      <c r="I31" s="106"/>
      <c r="J31" s="105">
        <v>2</v>
      </c>
      <c r="K31" s="105">
        <v>5</v>
      </c>
      <c r="L31" s="106">
        <v>1</v>
      </c>
      <c r="M31" s="105">
        <v>5</v>
      </c>
      <c r="N31" s="81"/>
      <c r="O31" s="95">
        <f t="shared" si="2"/>
        <v>37</v>
      </c>
      <c r="P31" s="21"/>
    </row>
    <row r="32" spans="1:17" ht="16.5" customHeight="1">
      <c r="A32" s="105" t="s">
        <v>99</v>
      </c>
      <c r="B32" s="105">
        <f>7+3</f>
        <v>10</v>
      </c>
      <c r="C32" s="106"/>
      <c r="D32" s="106"/>
      <c r="E32" s="106"/>
      <c r="F32" s="106"/>
      <c r="G32" s="106"/>
      <c r="H32" s="106"/>
      <c r="I32" s="106">
        <v>7</v>
      </c>
      <c r="J32" s="106"/>
      <c r="K32" s="106"/>
      <c r="L32" s="106">
        <v>5</v>
      </c>
      <c r="M32" s="105">
        <v>4</v>
      </c>
      <c r="N32" s="81"/>
      <c r="O32" s="95">
        <f t="shared" si="2"/>
        <v>26</v>
      </c>
      <c r="P32" s="21"/>
    </row>
    <row r="33" spans="1:16" ht="16.5" customHeight="1">
      <c r="A33" s="105" t="s">
        <v>100</v>
      </c>
      <c r="B33" s="106"/>
      <c r="C33" s="106"/>
      <c r="D33" s="106">
        <v>3</v>
      </c>
      <c r="E33" s="106"/>
      <c r="F33" s="105">
        <v>3</v>
      </c>
      <c r="G33" s="106"/>
      <c r="H33" s="106"/>
      <c r="I33" s="106">
        <v>2</v>
      </c>
      <c r="J33" s="106"/>
      <c r="K33" s="106"/>
      <c r="L33" s="106"/>
      <c r="M33" s="106"/>
      <c r="N33" s="81"/>
      <c r="O33" s="95">
        <f t="shared" si="2"/>
        <v>8</v>
      </c>
      <c r="P33" s="21"/>
    </row>
    <row r="34" spans="1:16" ht="16.5" customHeight="1">
      <c r="A34" s="105" t="s">
        <v>101</v>
      </c>
      <c r="B34" s="106"/>
      <c r="C34" s="105">
        <v>1</v>
      </c>
      <c r="D34" s="106"/>
      <c r="E34" s="106"/>
      <c r="F34" s="105">
        <v>7</v>
      </c>
      <c r="G34" s="106">
        <v>3</v>
      </c>
      <c r="H34" s="106"/>
      <c r="I34" s="106">
        <v>3</v>
      </c>
      <c r="J34" s="105">
        <v>1</v>
      </c>
      <c r="K34" s="105">
        <v>3</v>
      </c>
      <c r="L34" s="106"/>
      <c r="M34" s="106"/>
      <c r="N34" s="81"/>
      <c r="O34" s="95">
        <f t="shared" si="2"/>
        <v>18</v>
      </c>
      <c r="P34" s="21"/>
    </row>
    <row r="35" spans="1:16" ht="16.5" customHeight="1">
      <c r="A35" s="105" t="s">
        <v>105</v>
      </c>
      <c r="B35" s="105">
        <v>4</v>
      </c>
      <c r="C35" s="106"/>
      <c r="D35" s="106"/>
      <c r="E35" s="105">
        <v>1</v>
      </c>
      <c r="F35" s="106"/>
      <c r="G35" s="106"/>
      <c r="H35" s="105">
        <v>7</v>
      </c>
      <c r="I35" s="106">
        <v>1</v>
      </c>
      <c r="J35" s="106"/>
      <c r="K35" s="106"/>
      <c r="L35" s="106">
        <v>7</v>
      </c>
      <c r="M35" s="105">
        <v>7</v>
      </c>
      <c r="N35" s="81"/>
      <c r="O35" s="95">
        <f t="shared" si="2"/>
        <v>27</v>
      </c>
      <c r="P35" s="21"/>
    </row>
    <row r="36" spans="1:16" ht="16.5" customHeight="1">
      <c r="A36" s="105" t="s">
        <v>107</v>
      </c>
      <c r="B36" s="106"/>
      <c r="C36" s="106"/>
      <c r="D36" s="106"/>
      <c r="E36" s="106"/>
      <c r="F36" s="106"/>
      <c r="G36" s="106">
        <v>5</v>
      </c>
      <c r="H36" s="105">
        <v>3</v>
      </c>
      <c r="I36" s="106">
        <v>5</v>
      </c>
      <c r="J36" s="106"/>
      <c r="K36" s="106"/>
      <c r="L36" s="106"/>
      <c r="M36" s="106"/>
      <c r="N36" s="81"/>
      <c r="O36" s="95">
        <f t="shared" si="2"/>
        <v>13</v>
      </c>
      <c r="P36" s="21"/>
    </row>
    <row r="37" spans="1:16" ht="16.5" customHeight="1">
      <c r="A37" s="105" t="s">
        <v>164</v>
      </c>
      <c r="B37" s="105">
        <v>2</v>
      </c>
      <c r="C37" s="105">
        <f>5+4</f>
        <v>9</v>
      </c>
      <c r="D37" s="106">
        <v>5</v>
      </c>
      <c r="E37" s="106"/>
      <c r="F37" s="105">
        <f>4+1</f>
        <v>5</v>
      </c>
      <c r="G37" s="106"/>
      <c r="H37" s="105">
        <v>5</v>
      </c>
      <c r="I37" s="106">
        <v>4</v>
      </c>
      <c r="J37" s="105">
        <v>1</v>
      </c>
      <c r="K37" s="105">
        <v>7</v>
      </c>
      <c r="L37" s="106">
        <v>2</v>
      </c>
      <c r="M37" s="106"/>
      <c r="N37" s="81"/>
      <c r="O37" s="95">
        <f t="shared" si="2"/>
        <v>40</v>
      </c>
      <c r="P37" s="21"/>
    </row>
    <row r="38" spans="1:16" ht="16.5" customHeight="1">
      <c r="A38" s="59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95"/>
      <c r="P38" s="21"/>
    </row>
    <row r="39" spans="1:16" ht="16.5" customHeight="1">
      <c r="A39" s="19"/>
      <c r="B39" s="20"/>
      <c r="C39" s="20"/>
      <c r="D39" s="46"/>
      <c r="E39" s="20"/>
      <c r="F39" s="20"/>
      <c r="G39" s="20"/>
      <c r="H39" s="46"/>
      <c r="I39" s="50"/>
      <c r="J39" s="20"/>
      <c r="K39" s="20"/>
      <c r="L39" s="20"/>
      <c r="M39" s="46"/>
      <c r="N39" s="46"/>
      <c r="O39" s="20"/>
      <c r="P39" s="21"/>
    </row>
    <row r="40" spans="1:16" ht="16.5" customHeight="1">
      <c r="A40" s="19"/>
      <c r="B40" s="20"/>
      <c r="C40" s="20"/>
      <c r="D40" s="50"/>
      <c r="E40" s="20"/>
      <c r="F40" s="20"/>
      <c r="G40" s="20"/>
      <c r="H40" s="50"/>
      <c r="I40" s="20"/>
      <c r="J40" s="20"/>
      <c r="K40" s="20"/>
      <c r="L40" s="20"/>
      <c r="M40" s="50"/>
      <c r="N40" s="50"/>
      <c r="O40" s="20"/>
      <c r="P40" s="21"/>
    </row>
    <row r="41" spans="1:16" ht="16.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2"/>
    </row>
    <row r="42" spans="1:16" ht="16.5" customHeight="1">
      <c r="A42" s="9"/>
      <c r="B42" s="8">
        <f t="shared" ref="B42:M42" si="3">SUM(B27:B41)</f>
        <v>22</v>
      </c>
      <c r="C42" s="8">
        <f t="shared" si="3"/>
        <v>22</v>
      </c>
      <c r="D42" s="8">
        <f t="shared" si="3"/>
        <v>22</v>
      </c>
      <c r="E42" s="8">
        <f t="shared" si="3"/>
        <v>22</v>
      </c>
      <c r="F42" s="8">
        <f t="shared" si="3"/>
        <v>22</v>
      </c>
      <c r="G42" s="8">
        <f t="shared" si="3"/>
        <v>22</v>
      </c>
      <c r="H42" s="8">
        <f t="shared" si="3"/>
        <v>22</v>
      </c>
      <c r="I42" s="8">
        <f t="shared" si="3"/>
        <v>22</v>
      </c>
      <c r="J42" s="8">
        <f t="shared" si="3"/>
        <v>18</v>
      </c>
      <c r="K42" s="8">
        <f t="shared" si="3"/>
        <v>22</v>
      </c>
      <c r="L42" s="8">
        <f t="shared" si="3"/>
        <v>22</v>
      </c>
      <c r="M42" s="8">
        <f t="shared" si="3"/>
        <v>22</v>
      </c>
      <c r="N42" s="8"/>
      <c r="O42" s="8"/>
      <c r="P42" s="10"/>
    </row>
    <row r="43" spans="1:16" ht="16.5" customHeight="1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0"/>
    </row>
    <row r="44" spans="1:16" ht="16.5" customHeight="1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0"/>
    </row>
    <row r="45" spans="1:16" ht="16.5" customHeight="1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1"/>
    </row>
  </sheetData>
  <mergeCells count="29">
    <mergeCell ref="O2:O3"/>
    <mergeCell ref="J2:J3"/>
    <mergeCell ref="K2:K3"/>
    <mergeCell ref="F2:F3"/>
    <mergeCell ref="G2:G3"/>
    <mergeCell ref="H2:H3"/>
    <mergeCell ref="I2:I3"/>
    <mergeCell ref="P2:P3"/>
    <mergeCell ref="A1:P1"/>
    <mergeCell ref="B25:B26"/>
    <mergeCell ref="C25:C26"/>
    <mergeCell ref="D25:D26"/>
    <mergeCell ref="E25:E26"/>
    <mergeCell ref="F25:F26"/>
    <mergeCell ref="G25:G26"/>
    <mergeCell ref="H25:H26"/>
    <mergeCell ref="I25:I26"/>
    <mergeCell ref="B2:B3"/>
    <mergeCell ref="C2:C3"/>
    <mergeCell ref="D2:D3"/>
    <mergeCell ref="E2:E3"/>
    <mergeCell ref="L2:L3"/>
    <mergeCell ref="M2:M3"/>
    <mergeCell ref="O25:O26"/>
    <mergeCell ref="P25:P26"/>
    <mergeCell ref="J25:J26"/>
    <mergeCell ref="K25:K26"/>
    <mergeCell ref="L25:L26"/>
    <mergeCell ref="M25:M26"/>
  </mergeCells>
  <phoneticPr fontId="3" type="noConversion"/>
  <conditionalFormatting sqref="R1:IW1048576 A1:Q3 Q19:Q65536 A23:P26 A46:P6553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85" zoomScaleNormal="85" workbookViewId="0">
      <selection activeCell="L15" sqref="L15"/>
    </sheetView>
  </sheetViews>
  <sheetFormatPr defaultRowHeight="16.5" customHeight="1"/>
  <cols>
    <col min="1" max="1" width="14.08984375" bestFit="1" customWidth="1"/>
    <col min="2" max="3" width="5.08984375" style="1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6.26953125" bestFit="1" customWidth="1"/>
    <col min="16" max="16" width="5.08984375" bestFit="1" customWidth="1"/>
  </cols>
  <sheetData>
    <row r="1" spans="1:18" ht="16.5" customHeight="1">
      <c r="A1" s="175" t="s">
        <v>80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8" ht="16.5" customHeight="1">
      <c r="A2" s="19" t="s">
        <v>138</v>
      </c>
      <c r="B2" s="19" t="s">
        <v>139</v>
      </c>
      <c r="C2" s="19" t="s">
        <v>140</v>
      </c>
      <c r="D2" s="19" t="s">
        <v>141</v>
      </c>
      <c r="E2" s="19" t="s">
        <v>142</v>
      </c>
      <c r="F2" s="19" t="s">
        <v>143</v>
      </c>
      <c r="G2" s="19" t="s">
        <v>144</v>
      </c>
      <c r="H2" s="19" t="s">
        <v>145</v>
      </c>
      <c r="I2" s="19" t="s">
        <v>146</v>
      </c>
      <c r="J2" s="19" t="s">
        <v>147</v>
      </c>
      <c r="K2" s="19" t="s">
        <v>148</v>
      </c>
      <c r="L2" s="19" t="s">
        <v>149</v>
      </c>
      <c r="M2" s="19" t="s">
        <v>150</v>
      </c>
      <c r="N2" s="19"/>
      <c r="O2" s="19" t="s">
        <v>151</v>
      </c>
      <c r="P2" s="19" t="s">
        <v>152</v>
      </c>
    </row>
    <row r="3" spans="1:18" ht="16.5" customHeight="1">
      <c r="A3" s="19" t="s">
        <v>153</v>
      </c>
      <c r="B3" s="19"/>
      <c r="C3" s="19"/>
      <c r="D3" s="44"/>
      <c r="E3" s="19"/>
      <c r="F3" s="19"/>
      <c r="G3" s="19"/>
      <c r="H3" s="19"/>
      <c r="I3" s="44"/>
      <c r="J3" s="19"/>
      <c r="K3" s="19"/>
      <c r="L3" s="19"/>
      <c r="M3" s="19"/>
      <c r="N3" s="19"/>
      <c r="O3" s="19"/>
      <c r="P3" s="19"/>
    </row>
    <row r="4" spans="1:18" ht="16.5" customHeight="1">
      <c r="A4" s="105" t="s">
        <v>112</v>
      </c>
      <c r="B4" s="106"/>
      <c r="C4" s="106"/>
      <c r="D4" s="106"/>
      <c r="E4" s="105">
        <v>2</v>
      </c>
      <c r="F4" s="106"/>
      <c r="G4" s="106"/>
      <c r="H4" s="106"/>
      <c r="I4" s="106"/>
      <c r="J4" s="106"/>
      <c r="K4" s="106"/>
      <c r="L4" s="106"/>
      <c r="M4" s="106"/>
      <c r="N4" s="73"/>
      <c r="O4" s="73">
        <f>SUM(B4:M4)</f>
        <v>2</v>
      </c>
      <c r="P4" s="73"/>
      <c r="Q4" s="60"/>
      <c r="R4" s="61"/>
    </row>
    <row r="5" spans="1:18" ht="16.5" customHeight="1">
      <c r="A5" s="105" t="s">
        <v>113</v>
      </c>
      <c r="B5" s="106"/>
      <c r="C5" s="106"/>
      <c r="D5" s="106">
        <v>2</v>
      </c>
      <c r="E5" s="105">
        <f>5+4</f>
        <v>9</v>
      </c>
      <c r="F5" s="105">
        <v>3</v>
      </c>
      <c r="G5" s="106"/>
      <c r="H5" s="106"/>
      <c r="I5" s="106"/>
      <c r="J5" s="106"/>
      <c r="K5" s="106"/>
      <c r="L5" s="106"/>
      <c r="M5" s="105">
        <v>1</v>
      </c>
      <c r="N5" s="74"/>
      <c r="O5" s="73">
        <f t="shared" ref="O5:O14" si="0">SUM(B5:M5)</f>
        <v>15</v>
      </c>
      <c r="P5" s="74"/>
      <c r="Q5" s="65"/>
      <c r="R5" s="66"/>
    </row>
    <row r="6" spans="1:18" ht="16.5" customHeight="1">
      <c r="A6" s="105" t="s">
        <v>114</v>
      </c>
      <c r="B6" s="106"/>
      <c r="C6" s="106"/>
      <c r="D6" s="106">
        <v>3</v>
      </c>
      <c r="E6" s="106"/>
      <c r="F6" s="106"/>
      <c r="G6" s="106">
        <v>7</v>
      </c>
      <c r="H6" s="105">
        <f>5+1</f>
        <v>6</v>
      </c>
      <c r="I6" s="106"/>
      <c r="J6" s="106"/>
      <c r="K6" s="106"/>
      <c r="L6" s="106">
        <v>2</v>
      </c>
      <c r="M6" s="106"/>
      <c r="N6" s="73"/>
      <c r="O6" s="73">
        <f t="shared" si="0"/>
        <v>18</v>
      </c>
      <c r="P6" s="73"/>
      <c r="Q6" s="65"/>
      <c r="R6" s="66"/>
    </row>
    <row r="7" spans="1:18" ht="16.5" customHeight="1">
      <c r="A7" s="105" t="s">
        <v>115</v>
      </c>
      <c r="B7" s="105">
        <v>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73"/>
      <c r="O7" s="73">
        <f t="shared" si="0"/>
        <v>7</v>
      </c>
      <c r="P7" s="73"/>
      <c r="Q7" s="60"/>
      <c r="R7" s="61"/>
    </row>
    <row r="8" spans="1:18" ht="16.5" customHeight="1">
      <c r="A8" s="105" t="s">
        <v>116</v>
      </c>
      <c r="B8" s="106"/>
      <c r="C8" s="105">
        <v>2</v>
      </c>
      <c r="D8" s="106"/>
      <c r="E8" s="105">
        <v>1</v>
      </c>
      <c r="F8" s="105">
        <f>7+5</f>
        <v>12</v>
      </c>
      <c r="G8" s="106">
        <v>1</v>
      </c>
      <c r="H8" s="105">
        <v>3</v>
      </c>
      <c r="I8" s="106">
        <v>3</v>
      </c>
      <c r="J8" s="105">
        <f>5+2</f>
        <v>7</v>
      </c>
      <c r="K8" s="105">
        <v>7</v>
      </c>
      <c r="L8" s="106">
        <v>4</v>
      </c>
      <c r="M8" s="105">
        <v>3</v>
      </c>
      <c r="N8" s="73"/>
      <c r="O8" s="73">
        <f t="shared" si="0"/>
        <v>43</v>
      </c>
      <c r="P8" s="73"/>
      <c r="Q8" s="60"/>
      <c r="R8" s="61"/>
    </row>
    <row r="9" spans="1:18" ht="16.5" customHeight="1">
      <c r="A9" s="105" t="s">
        <v>117</v>
      </c>
      <c r="B9" s="106"/>
      <c r="C9" s="105">
        <v>1</v>
      </c>
      <c r="D9" s="106">
        <v>1</v>
      </c>
      <c r="E9" s="106"/>
      <c r="F9" s="106"/>
      <c r="G9" s="106"/>
      <c r="H9" s="106"/>
      <c r="I9" s="106"/>
      <c r="J9" s="106"/>
      <c r="K9" s="106"/>
      <c r="L9" s="106"/>
      <c r="M9" s="106"/>
      <c r="N9" s="73"/>
      <c r="O9" s="73">
        <f t="shared" si="0"/>
        <v>2</v>
      </c>
      <c r="P9" s="73"/>
      <c r="Q9" s="65"/>
      <c r="R9" s="66"/>
    </row>
    <row r="10" spans="1:18" ht="16.5" customHeight="1">
      <c r="A10" s="105" t="s">
        <v>118</v>
      </c>
      <c r="B10" s="106"/>
      <c r="C10" s="105">
        <f>7+3</f>
        <v>10</v>
      </c>
      <c r="D10" s="106">
        <v>4</v>
      </c>
      <c r="E10" s="106"/>
      <c r="F10" s="106"/>
      <c r="G10" s="106"/>
      <c r="H10" s="105">
        <v>2</v>
      </c>
      <c r="I10" s="106"/>
      <c r="J10" s="106"/>
      <c r="K10" s="106"/>
      <c r="L10" s="106">
        <v>3</v>
      </c>
      <c r="M10" s="105">
        <v>2</v>
      </c>
      <c r="N10" s="73"/>
      <c r="O10" s="73">
        <f t="shared" si="0"/>
        <v>21</v>
      </c>
      <c r="P10" s="73"/>
      <c r="Q10" s="60"/>
      <c r="R10" s="61"/>
    </row>
    <row r="11" spans="1:18" ht="16.5" customHeight="1">
      <c r="A11" s="105" t="s">
        <v>119</v>
      </c>
      <c r="B11" s="106"/>
      <c r="C11" s="106"/>
      <c r="D11" s="106"/>
      <c r="E11" s="106"/>
      <c r="F11" s="105">
        <v>1</v>
      </c>
      <c r="G11" s="106"/>
      <c r="H11" s="106"/>
      <c r="I11" s="106"/>
      <c r="J11" s="106"/>
      <c r="K11" s="105">
        <v>3</v>
      </c>
      <c r="L11" s="106">
        <v>1</v>
      </c>
      <c r="M11" s="106"/>
      <c r="N11" s="73"/>
      <c r="O11" s="73">
        <f t="shared" si="0"/>
        <v>5</v>
      </c>
      <c r="P11" s="73"/>
      <c r="Q11" s="60"/>
      <c r="R11" s="61"/>
    </row>
    <row r="12" spans="1:18" ht="16.5" customHeight="1">
      <c r="A12" s="105" t="s">
        <v>120</v>
      </c>
      <c r="B12" s="105">
        <v>3</v>
      </c>
      <c r="C12" s="106"/>
      <c r="D12" s="106"/>
      <c r="E12" s="106"/>
      <c r="F12" s="105">
        <v>2</v>
      </c>
      <c r="G12" s="106">
        <f>3+2</f>
        <v>5</v>
      </c>
      <c r="H12" s="105">
        <v>4</v>
      </c>
      <c r="I12" s="106">
        <v>7</v>
      </c>
      <c r="J12" s="105">
        <v>3</v>
      </c>
      <c r="K12" s="106"/>
      <c r="L12" s="106"/>
      <c r="M12" s="105">
        <v>4</v>
      </c>
      <c r="N12" s="73"/>
      <c r="O12" s="73">
        <f t="shared" si="0"/>
        <v>28</v>
      </c>
      <c r="P12" s="73"/>
      <c r="Q12" s="60"/>
      <c r="R12" s="61"/>
    </row>
    <row r="13" spans="1:18" ht="16.5" customHeight="1">
      <c r="A13" s="105" t="s">
        <v>121</v>
      </c>
      <c r="B13" s="105">
        <f>5+4</f>
        <v>9</v>
      </c>
      <c r="C13" s="105">
        <v>5</v>
      </c>
      <c r="D13" s="106">
        <f>7+5</f>
        <v>12</v>
      </c>
      <c r="E13" s="105">
        <v>7</v>
      </c>
      <c r="F13" s="105">
        <v>4</v>
      </c>
      <c r="G13" s="106">
        <v>4</v>
      </c>
      <c r="H13" s="106"/>
      <c r="I13" s="106">
        <f>4+1</f>
        <v>5</v>
      </c>
      <c r="J13" s="105">
        <f>7+4</f>
        <v>11</v>
      </c>
      <c r="K13" s="105">
        <f>5+4</f>
        <v>9</v>
      </c>
      <c r="L13" s="106">
        <v>7</v>
      </c>
      <c r="M13" s="105">
        <v>7</v>
      </c>
      <c r="N13" s="73"/>
      <c r="O13" s="73">
        <f t="shared" si="0"/>
        <v>80</v>
      </c>
      <c r="P13" s="73"/>
      <c r="Q13" s="60"/>
      <c r="R13" s="61"/>
    </row>
    <row r="14" spans="1:18" ht="16.5" customHeight="1">
      <c r="A14" s="120" t="s">
        <v>173</v>
      </c>
      <c r="B14" s="121"/>
      <c r="C14" s="120">
        <v>4</v>
      </c>
      <c r="D14" s="121"/>
      <c r="E14" s="120">
        <v>3</v>
      </c>
      <c r="F14" s="121"/>
      <c r="G14" s="121">
        <v>5</v>
      </c>
      <c r="H14" s="120">
        <v>7</v>
      </c>
      <c r="I14" s="121">
        <v>7</v>
      </c>
      <c r="J14" s="120">
        <v>1</v>
      </c>
      <c r="K14" s="120">
        <f>2+1</f>
        <v>3</v>
      </c>
      <c r="L14" s="121">
        <v>5</v>
      </c>
      <c r="M14" s="120">
        <v>5</v>
      </c>
      <c r="N14" s="73"/>
      <c r="O14" s="73">
        <f t="shared" si="0"/>
        <v>40</v>
      </c>
      <c r="P14" s="73"/>
      <c r="Q14" s="60"/>
      <c r="R14" s="61"/>
    </row>
    <row r="15" spans="1:18" ht="16.5" customHeight="1">
      <c r="A15" s="77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73"/>
      <c r="O15" s="73"/>
      <c r="P15" s="73"/>
      <c r="Q15" s="60"/>
      <c r="R15" s="61"/>
    </row>
    <row r="16" spans="1:18" ht="16.5" customHeight="1">
      <c r="A16" s="59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60"/>
      <c r="R16" s="61"/>
    </row>
    <row r="17" spans="1:18" ht="16.5" customHeight="1">
      <c r="A17" s="19"/>
      <c r="B17" s="19"/>
      <c r="C17" s="19"/>
      <c r="D17" s="48"/>
      <c r="E17" s="19"/>
      <c r="F17" s="19"/>
      <c r="G17" s="19"/>
      <c r="H17" s="19"/>
      <c r="I17" s="48"/>
      <c r="J17" s="19"/>
      <c r="K17" s="19"/>
      <c r="L17" s="19"/>
      <c r="M17" s="19"/>
      <c r="N17" s="19"/>
      <c r="O17" s="19"/>
      <c r="P17" s="19"/>
      <c r="Q17" s="4"/>
    </row>
    <row r="18" spans="1:18" ht="16.5" customHeight="1">
      <c r="O18" s="20"/>
      <c r="P18" s="22"/>
      <c r="Q18" s="4"/>
    </row>
    <row r="19" spans="1:18" ht="16.5" customHeight="1">
      <c r="A19" s="19"/>
      <c r="B19" s="20">
        <f t="shared" ref="B19:M19" si="1">SUM(B4:B17)</f>
        <v>19</v>
      </c>
      <c r="C19" s="20">
        <f t="shared" si="1"/>
        <v>22</v>
      </c>
      <c r="D19" s="20">
        <f t="shared" si="1"/>
        <v>22</v>
      </c>
      <c r="E19" s="20">
        <f t="shared" si="1"/>
        <v>22</v>
      </c>
      <c r="F19" s="20">
        <f t="shared" si="1"/>
        <v>22</v>
      </c>
      <c r="G19" s="20">
        <f t="shared" si="1"/>
        <v>22</v>
      </c>
      <c r="H19" s="20">
        <f t="shared" si="1"/>
        <v>22</v>
      </c>
      <c r="I19" s="20">
        <f t="shared" si="1"/>
        <v>22</v>
      </c>
      <c r="J19" s="20">
        <f t="shared" si="1"/>
        <v>22</v>
      </c>
      <c r="K19" s="20">
        <f t="shared" si="1"/>
        <v>22</v>
      </c>
      <c r="L19" s="20">
        <f t="shared" si="1"/>
        <v>22</v>
      </c>
      <c r="M19" s="20">
        <f t="shared" si="1"/>
        <v>22</v>
      </c>
      <c r="N19" s="20"/>
      <c r="O19" s="20"/>
      <c r="P19" s="21"/>
      <c r="Q19" s="5"/>
    </row>
    <row r="21" spans="1:18" ht="16.5" customHeight="1">
      <c r="A21" s="175" t="s">
        <v>79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</row>
    <row r="22" spans="1:18" ht="16.5" customHeight="1">
      <c r="A22" s="2" t="s">
        <v>16</v>
      </c>
      <c r="B22" s="173" t="s">
        <v>6</v>
      </c>
      <c r="C22" s="173" t="s">
        <v>7</v>
      </c>
      <c r="D22" s="173" t="s">
        <v>8</v>
      </c>
      <c r="E22" s="173" t="s">
        <v>9</v>
      </c>
      <c r="F22" s="173" t="s">
        <v>10</v>
      </c>
      <c r="G22" s="173" t="s">
        <v>0</v>
      </c>
      <c r="H22" s="173" t="s">
        <v>1</v>
      </c>
      <c r="I22" s="173" t="s">
        <v>2</v>
      </c>
      <c r="J22" s="173" t="s">
        <v>3</v>
      </c>
      <c r="K22" s="173" t="s">
        <v>4</v>
      </c>
      <c r="L22" s="173" t="s">
        <v>20</v>
      </c>
      <c r="M22" s="173" t="s">
        <v>21</v>
      </c>
      <c r="N22" s="54"/>
      <c r="O22" s="173" t="s">
        <v>17</v>
      </c>
      <c r="P22" s="173" t="s">
        <v>18</v>
      </c>
    </row>
    <row r="23" spans="1:18" ht="16.5" customHeight="1">
      <c r="A23" s="3" t="s">
        <v>19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55"/>
      <c r="O23" s="174"/>
      <c r="P23" s="174"/>
    </row>
    <row r="24" spans="1:18" ht="16.5" customHeight="1">
      <c r="A24" s="105" t="s">
        <v>112</v>
      </c>
      <c r="B24" s="106"/>
      <c r="C24" s="105">
        <v>4</v>
      </c>
      <c r="D24" s="106">
        <f>3+2</f>
        <v>5</v>
      </c>
      <c r="E24" s="105">
        <v>2</v>
      </c>
      <c r="F24" s="105">
        <f>4+2</f>
        <v>6</v>
      </c>
      <c r="G24" s="106"/>
      <c r="H24" s="106"/>
      <c r="I24" s="106"/>
      <c r="J24" s="106"/>
      <c r="K24" s="106"/>
      <c r="L24" s="106"/>
      <c r="M24" s="106"/>
      <c r="N24" s="73"/>
      <c r="O24" s="73">
        <f>SUM(B24:M24)</f>
        <v>17</v>
      </c>
      <c r="P24" s="60"/>
      <c r="Q24" s="60"/>
      <c r="R24" s="61"/>
    </row>
    <row r="25" spans="1:18" ht="16.5" customHeight="1">
      <c r="A25" s="105" t="s">
        <v>113</v>
      </c>
      <c r="B25" s="106"/>
      <c r="C25" s="106"/>
      <c r="D25" s="106"/>
      <c r="E25" s="106"/>
      <c r="F25" s="106"/>
      <c r="G25" s="106">
        <v>5</v>
      </c>
      <c r="H25" s="105">
        <v>4</v>
      </c>
      <c r="I25" s="106"/>
      <c r="J25" s="106"/>
      <c r="K25" s="105">
        <v>3</v>
      </c>
      <c r="L25" s="106">
        <v>2</v>
      </c>
      <c r="M25" s="105">
        <v>1</v>
      </c>
      <c r="N25" s="73"/>
      <c r="O25" s="73">
        <f t="shared" ref="O25:O34" si="2">SUM(B25:M25)</f>
        <v>15</v>
      </c>
      <c r="P25" s="60"/>
      <c r="Q25" s="60"/>
      <c r="R25" s="61"/>
    </row>
    <row r="26" spans="1:18" ht="16.5" customHeight="1">
      <c r="A26" s="105" t="s">
        <v>114</v>
      </c>
      <c r="B26" s="106"/>
      <c r="C26" s="105">
        <v>2</v>
      </c>
      <c r="D26" s="106"/>
      <c r="E26" s="105">
        <v>1</v>
      </c>
      <c r="F26" s="106"/>
      <c r="G26" s="106">
        <v>1</v>
      </c>
      <c r="H26" s="106"/>
      <c r="I26" s="106"/>
      <c r="J26" s="106"/>
      <c r="K26" s="106"/>
      <c r="L26" s="106">
        <v>1</v>
      </c>
      <c r="M26" s="106"/>
      <c r="N26" s="73"/>
      <c r="O26" s="73">
        <f t="shared" si="2"/>
        <v>5</v>
      </c>
      <c r="P26" s="60"/>
      <c r="Q26" s="60"/>
      <c r="R26" s="61"/>
    </row>
    <row r="27" spans="1:18" ht="16.5" customHeight="1">
      <c r="A27" s="105" t="s">
        <v>115</v>
      </c>
      <c r="B27" s="106"/>
      <c r="C27" s="106"/>
      <c r="D27" s="106">
        <v>5</v>
      </c>
      <c r="E27" s="105">
        <v>5</v>
      </c>
      <c r="F27" s="106"/>
      <c r="G27" s="106"/>
      <c r="H27" s="106"/>
      <c r="I27" s="106"/>
      <c r="J27" s="106"/>
      <c r="K27" s="106"/>
      <c r="L27" s="106"/>
      <c r="M27" s="105">
        <v>2</v>
      </c>
      <c r="N27" s="73"/>
      <c r="O27" s="73">
        <f t="shared" si="2"/>
        <v>12</v>
      </c>
      <c r="P27" s="60"/>
      <c r="Q27" s="60"/>
      <c r="R27" s="61"/>
    </row>
    <row r="28" spans="1:18" ht="16.5" customHeight="1">
      <c r="A28" s="105" t="s">
        <v>116</v>
      </c>
      <c r="B28" s="106"/>
      <c r="C28" s="105">
        <v>3</v>
      </c>
      <c r="D28" s="106"/>
      <c r="E28" s="106"/>
      <c r="F28" s="106"/>
      <c r="G28" s="106"/>
      <c r="H28" s="105">
        <v>7</v>
      </c>
      <c r="I28" s="106">
        <v>5</v>
      </c>
      <c r="J28" s="106"/>
      <c r="K28" s="106"/>
      <c r="L28" s="106">
        <v>3</v>
      </c>
      <c r="M28" s="105">
        <v>3</v>
      </c>
      <c r="N28" s="73"/>
      <c r="O28" s="73">
        <f t="shared" si="2"/>
        <v>21</v>
      </c>
      <c r="P28" s="60"/>
      <c r="Q28" s="60"/>
      <c r="R28" s="61"/>
    </row>
    <row r="29" spans="1:18" ht="16.5" customHeight="1">
      <c r="A29" s="105" t="s">
        <v>117</v>
      </c>
      <c r="B29" s="106"/>
      <c r="C29" s="106"/>
      <c r="D29" s="106"/>
      <c r="E29" s="106"/>
      <c r="F29" s="105">
        <v>1</v>
      </c>
      <c r="G29" s="106"/>
      <c r="H29" s="106"/>
      <c r="I29" s="106"/>
      <c r="J29" s="106"/>
      <c r="K29" s="106"/>
      <c r="L29" s="106"/>
      <c r="M29" s="106"/>
      <c r="N29" s="73"/>
      <c r="O29" s="73">
        <f t="shared" si="2"/>
        <v>1</v>
      </c>
      <c r="P29" s="60"/>
      <c r="Q29" s="60"/>
      <c r="R29" s="61"/>
    </row>
    <row r="30" spans="1:18" ht="16.5" customHeight="1">
      <c r="A30" s="105" t="s">
        <v>118</v>
      </c>
      <c r="B30" s="106"/>
      <c r="C30" s="106"/>
      <c r="D30" s="106">
        <v>1</v>
      </c>
      <c r="E30" s="105">
        <v>3</v>
      </c>
      <c r="F30" s="105">
        <v>5</v>
      </c>
      <c r="G30" s="106"/>
      <c r="H30" s="106"/>
      <c r="I30" s="106">
        <v>2</v>
      </c>
      <c r="J30" s="105">
        <f>5+1</f>
        <v>6</v>
      </c>
      <c r="K30" s="105">
        <v>1</v>
      </c>
      <c r="L30" s="106"/>
      <c r="M30" s="106"/>
      <c r="N30" s="73"/>
      <c r="O30" s="73">
        <f t="shared" si="2"/>
        <v>18</v>
      </c>
      <c r="P30" s="60"/>
      <c r="Q30" s="60"/>
      <c r="R30" s="61"/>
    </row>
    <row r="31" spans="1:18" ht="16.5" customHeight="1">
      <c r="A31" s="105" t="s">
        <v>119</v>
      </c>
      <c r="B31" s="106"/>
      <c r="C31" s="106"/>
      <c r="D31" s="106">
        <v>4</v>
      </c>
      <c r="E31" s="106"/>
      <c r="F31" s="105">
        <v>3</v>
      </c>
      <c r="G31" s="106"/>
      <c r="H31" s="106"/>
      <c r="I31" s="106"/>
      <c r="J31" s="106"/>
      <c r="K31" s="106"/>
      <c r="L31" s="106"/>
      <c r="M31" s="106"/>
      <c r="N31" s="73"/>
      <c r="O31" s="73">
        <f t="shared" si="2"/>
        <v>7</v>
      </c>
      <c r="P31" s="60"/>
      <c r="Q31" s="60"/>
      <c r="R31" s="61"/>
    </row>
    <row r="32" spans="1:18" ht="16.5" customHeight="1">
      <c r="A32" s="105" t="s">
        <v>120</v>
      </c>
      <c r="B32" s="105">
        <f>7+3</f>
        <v>10</v>
      </c>
      <c r="C32" s="105">
        <v>7</v>
      </c>
      <c r="D32" s="106"/>
      <c r="E32" s="105">
        <v>4</v>
      </c>
      <c r="F32" s="106"/>
      <c r="G32" s="106">
        <v>7</v>
      </c>
      <c r="H32" s="105">
        <v>5</v>
      </c>
      <c r="I32" s="106">
        <v>5</v>
      </c>
      <c r="J32" s="105">
        <f>7+2</f>
        <v>9</v>
      </c>
      <c r="K32" s="105">
        <f>5+4</f>
        <v>9</v>
      </c>
      <c r="L32" s="106">
        <v>7</v>
      </c>
      <c r="M32" s="105">
        <v>7</v>
      </c>
      <c r="N32" s="73"/>
      <c r="O32" s="73">
        <f t="shared" si="2"/>
        <v>70</v>
      </c>
      <c r="P32" s="60"/>
      <c r="Q32" s="60"/>
      <c r="R32" s="61"/>
    </row>
    <row r="33" spans="1:18" ht="16.5" customHeight="1">
      <c r="A33" s="105" t="s">
        <v>121</v>
      </c>
      <c r="B33" s="105">
        <f>5+4</f>
        <v>9</v>
      </c>
      <c r="C33" s="105">
        <v>1</v>
      </c>
      <c r="D33" s="106">
        <v>7</v>
      </c>
      <c r="E33" s="105">
        <v>7</v>
      </c>
      <c r="F33" s="105">
        <v>7</v>
      </c>
      <c r="G33" s="106">
        <v>4</v>
      </c>
      <c r="H33" s="105">
        <v>3</v>
      </c>
      <c r="I33" s="106">
        <f>7+3</f>
        <v>10</v>
      </c>
      <c r="J33" s="106"/>
      <c r="K33" s="106"/>
      <c r="L33" s="106">
        <v>5</v>
      </c>
      <c r="M33" s="105">
        <v>5</v>
      </c>
      <c r="N33" s="73"/>
      <c r="O33" s="73">
        <f t="shared" si="2"/>
        <v>58</v>
      </c>
      <c r="P33" s="60"/>
      <c r="Q33" s="60"/>
      <c r="R33" s="61"/>
    </row>
    <row r="34" spans="1:18" ht="16.5" customHeight="1">
      <c r="A34" s="105" t="s">
        <v>173</v>
      </c>
      <c r="B34" s="106"/>
      <c r="C34" s="105">
        <v>5</v>
      </c>
      <c r="D34" s="106"/>
      <c r="E34" s="106"/>
      <c r="F34" s="106"/>
      <c r="G34" s="106">
        <f>3+2</f>
        <v>5</v>
      </c>
      <c r="H34" s="105">
        <f>2+1</f>
        <v>3</v>
      </c>
      <c r="I34" s="106">
        <v>1</v>
      </c>
      <c r="J34" s="105">
        <f>4+3</f>
        <v>7</v>
      </c>
      <c r="K34" s="105">
        <f>7+2</f>
        <v>9</v>
      </c>
      <c r="L34" s="106">
        <v>4</v>
      </c>
      <c r="M34" s="105">
        <v>4</v>
      </c>
      <c r="N34" s="73"/>
      <c r="O34" s="73">
        <f t="shared" si="2"/>
        <v>38</v>
      </c>
      <c r="P34" s="60"/>
      <c r="Q34" s="60"/>
      <c r="R34" s="61"/>
    </row>
    <row r="35" spans="1:18" ht="16.5" customHeight="1">
      <c r="A35" s="77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4"/>
      <c r="O35" s="73"/>
      <c r="P35" s="65"/>
      <c r="Q35" s="65"/>
      <c r="R35" s="66"/>
    </row>
    <row r="36" spans="1:18" ht="16.5" customHeight="1">
      <c r="A36" s="77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60"/>
      <c r="Q36" s="60"/>
      <c r="R36" s="61"/>
    </row>
    <row r="37" spans="1:18" ht="16.5" customHeight="1">
      <c r="A37" s="19"/>
      <c r="B37" s="43"/>
      <c r="C37" s="42"/>
      <c r="D37" s="43"/>
      <c r="E37" s="43"/>
      <c r="F37" s="43"/>
      <c r="G37" s="43"/>
      <c r="H37" s="48"/>
      <c r="I37" s="49"/>
      <c r="J37" s="43"/>
      <c r="K37" s="43"/>
      <c r="L37" s="43"/>
      <c r="M37" s="49"/>
      <c r="N37" s="49"/>
      <c r="O37" s="20"/>
      <c r="P37" s="21"/>
    </row>
    <row r="38" spans="1:18" ht="16.5" customHeight="1">
      <c r="O38" s="20"/>
      <c r="P38" s="22"/>
    </row>
    <row r="39" spans="1:18" ht="16.5" customHeight="1">
      <c r="A39" s="19"/>
      <c r="B39" s="20">
        <f t="shared" ref="B39:M39" si="3">SUM(B24:B37)</f>
        <v>19</v>
      </c>
      <c r="C39" s="20">
        <f t="shared" si="3"/>
        <v>22</v>
      </c>
      <c r="D39" s="20">
        <f t="shared" si="3"/>
        <v>22</v>
      </c>
      <c r="E39" s="20">
        <f t="shared" si="3"/>
        <v>22</v>
      </c>
      <c r="F39" s="20">
        <f t="shared" si="3"/>
        <v>22</v>
      </c>
      <c r="G39" s="20">
        <f t="shared" si="3"/>
        <v>22</v>
      </c>
      <c r="H39" s="20">
        <f t="shared" si="3"/>
        <v>22</v>
      </c>
      <c r="I39" s="20">
        <f t="shared" si="3"/>
        <v>23</v>
      </c>
      <c r="J39" s="20">
        <f t="shared" si="3"/>
        <v>22</v>
      </c>
      <c r="K39" s="20">
        <f t="shared" si="3"/>
        <v>22</v>
      </c>
      <c r="L39" s="20">
        <f t="shared" si="3"/>
        <v>22</v>
      </c>
      <c r="M39" s="20">
        <f t="shared" si="3"/>
        <v>22</v>
      </c>
      <c r="N39" s="20"/>
      <c r="O39" s="20"/>
      <c r="P39" s="21"/>
    </row>
  </sheetData>
  <mergeCells count="16">
    <mergeCell ref="A1:Q1"/>
    <mergeCell ref="P22:P23"/>
    <mergeCell ref="A21:O21"/>
    <mergeCell ref="B22:B23"/>
    <mergeCell ref="H22:H23"/>
    <mergeCell ref="I22:I23"/>
    <mergeCell ref="O22:O23"/>
    <mergeCell ref="J22:J23"/>
    <mergeCell ref="K22:K23"/>
    <mergeCell ref="L22:L23"/>
    <mergeCell ref="C22:C23"/>
    <mergeCell ref="D22:D23"/>
    <mergeCell ref="E22:E23"/>
    <mergeCell ref="M22:M23"/>
    <mergeCell ref="F22:F23"/>
    <mergeCell ref="G22:G2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85" zoomScaleNormal="85" workbookViewId="0">
      <selection activeCell="L10" sqref="L10"/>
    </sheetView>
  </sheetViews>
  <sheetFormatPr defaultRowHeight="16.5" customHeight="1"/>
  <cols>
    <col min="1" max="1" width="14.6328125" style="184" customWidth="1"/>
    <col min="2" max="3" width="9" style="204" customWidth="1"/>
    <col min="4" max="16384" width="8.7265625" style="184"/>
  </cols>
  <sheetData>
    <row r="1" spans="1:18" ht="34.9" customHeight="1">
      <c r="A1" s="182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8" ht="16.5" customHeight="1">
      <c r="A2" s="185" t="s">
        <v>16</v>
      </c>
      <c r="B2" s="186" t="s">
        <v>6</v>
      </c>
      <c r="C2" s="186" t="s">
        <v>7</v>
      </c>
      <c r="D2" s="186" t="s">
        <v>8</v>
      </c>
      <c r="E2" s="186" t="s">
        <v>9</v>
      </c>
      <c r="F2" s="186" t="s">
        <v>10</v>
      </c>
      <c r="G2" s="186" t="s">
        <v>0</v>
      </c>
      <c r="H2" s="186" t="s">
        <v>1</v>
      </c>
      <c r="I2" s="186" t="s">
        <v>2</v>
      </c>
      <c r="J2" s="186" t="s">
        <v>3</v>
      </c>
      <c r="K2" s="186" t="s">
        <v>4</v>
      </c>
      <c r="L2" s="186" t="s">
        <v>20</v>
      </c>
      <c r="M2" s="186" t="s">
        <v>21</v>
      </c>
      <c r="N2" s="185"/>
      <c r="O2" s="186" t="s">
        <v>17</v>
      </c>
      <c r="P2" s="186" t="s">
        <v>18</v>
      </c>
    </row>
    <row r="3" spans="1:18" ht="16.5" customHeight="1">
      <c r="A3" s="187" t="s">
        <v>19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7"/>
      <c r="O3" s="188"/>
      <c r="P3" s="188"/>
    </row>
    <row r="4" spans="1:18" ht="16.5" customHeight="1">
      <c r="A4" s="189" t="s">
        <v>124</v>
      </c>
      <c r="B4" s="189"/>
      <c r="C4" s="189"/>
      <c r="D4" s="189"/>
      <c r="E4" s="189">
        <v>7</v>
      </c>
      <c r="F4" s="189">
        <v>1</v>
      </c>
      <c r="G4" s="189">
        <v>2</v>
      </c>
      <c r="H4" s="189"/>
      <c r="I4" s="189"/>
      <c r="J4" s="189"/>
      <c r="K4" s="189">
        <v>3</v>
      </c>
      <c r="L4" s="189"/>
      <c r="M4" s="189"/>
      <c r="N4" s="190"/>
      <c r="O4" s="190"/>
      <c r="P4" s="190"/>
      <c r="Q4" s="191"/>
      <c r="R4" s="191">
        <f>SUM(B4:M4)</f>
        <v>13</v>
      </c>
    </row>
    <row r="5" spans="1:18" ht="16.5" customHeight="1">
      <c r="A5" s="189" t="s">
        <v>125</v>
      </c>
      <c r="B5" s="189"/>
      <c r="C5" s="189"/>
      <c r="D5" s="189">
        <v>2</v>
      </c>
      <c r="E5" s="189"/>
      <c r="F5" s="189"/>
      <c r="G5" s="189">
        <v>7</v>
      </c>
      <c r="H5" s="189">
        <v>7</v>
      </c>
      <c r="I5" s="189"/>
      <c r="J5" s="189"/>
      <c r="K5" s="189"/>
      <c r="L5" s="189"/>
      <c r="M5" s="189"/>
      <c r="N5" s="190"/>
      <c r="O5" s="190"/>
      <c r="P5" s="190"/>
      <c r="Q5" s="192"/>
      <c r="R5" s="191">
        <f t="shared" ref="R5:R15" si="0">SUM(B5:M5)</f>
        <v>16</v>
      </c>
    </row>
    <row r="6" spans="1:18" ht="16.5" customHeight="1">
      <c r="A6" s="189" t="s">
        <v>126</v>
      </c>
      <c r="B6" s="189">
        <v>2</v>
      </c>
      <c r="C6" s="189"/>
      <c r="D6" s="189">
        <v>1</v>
      </c>
      <c r="E6" s="189"/>
      <c r="F6" s="189">
        <v>3</v>
      </c>
      <c r="G6" s="189"/>
      <c r="H6" s="189"/>
      <c r="I6" s="189"/>
      <c r="J6" s="189"/>
      <c r="K6" s="189"/>
      <c r="L6" s="189"/>
      <c r="M6" s="189"/>
      <c r="N6" s="190"/>
      <c r="O6" s="190"/>
      <c r="P6" s="190"/>
      <c r="Q6" s="192"/>
      <c r="R6" s="191">
        <f t="shared" si="0"/>
        <v>6</v>
      </c>
    </row>
    <row r="7" spans="1:18" ht="16.5" customHeight="1">
      <c r="A7" s="189" t="s">
        <v>127</v>
      </c>
      <c r="B7" s="189"/>
      <c r="C7" s="189"/>
      <c r="D7" s="189"/>
      <c r="E7" s="189">
        <v>3</v>
      </c>
      <c r="F7" s="189">
        <v>5</v>
      </c>
      <c r="G7" s="189"/>
      <c r="H7" s="189"/>
      <c r="I7" s="189">
        <f>4+2</f>
        <v>6</v>
      </c>
      <c r="J7" s="189">
        <f>3+1</f>
        <v>4</v>
      </c>
      <c r="K7" s="189">
        <v>1</v>
      </c>
      <c r="L7" s="189"/>
      <c r="M7" s="189">
        <v>3</v>
      </c>
      <c r="N7" s="190"/>
      <c r="O7" s="190"/>
      <c r="P7" s="190"/>
      <c r="Q7" s="191"/>
      <c r="R7" s="191">
        <f t="shared" si="0"/>
        <v>22</v>
      </c>
    </row>
    <row r="8" spans="1:18" ht="16.5" customHeight="1">
      <c r="A8" s="189" t="s">
        <v>128</v>
      </c>
      <c r="B8" s="189">
        <v>5</v>
      </c>
      <c r="C8" s="189">
        <v>1</v>
      </c>
      <c r="D8" s="189"/>
      <c r="E8" s="189">
        <v>1</v>
      </c>
      <c r="F8" s="189">
        <v>2</v>
      </c>
      <c r="G8" s="189"/>
      <c r="H8" s="189"/>
      <c r="I8" s="189">
        <v>7</v>
      </c>
      <c r="J8" s="189">
        <f>7+2</f>
        <v>9</v>
      </c>
      <c r="K8" s="189"/>
      <c r="L8" s="189">
        <v>3</v>
      </c>
      <c r="M8" s="189">
        <v>4</v>
      </c>
      <c r="N8" s="190"/>
      <c r="O8" s="190"/>
      <c r="P8" s="190"/>
      <c r="Q8" s="192"/>
      <c r="R8" s="191">
        <f t="shared" si="0"/>
        <v>32</v>
      </c>
    </row>
    <row r="9" spans="1:18" ht="16.5" customHeight="1">
      <c r="A9" s="189" t="s">
        <v>129</v>
      </c>
      <c r="B9" s="189">
        <v>1</v>
      </c>
      <c r="C9" s="189">
        <v>4</v>
      </c>
      <c r="D9" s="189">
        <v>3</v>
      </c>
      <c r="E9" s="189"/>
      <c r="F9" s="189"/>
      <c r="G9" s="189">
        <v>1</v>
      </c>
      <c r="H9" s="189">
        <v>3</v>
      </c>
      <c r="I9" s="189"/>
      <c r="J9" s="189"/>
      <c r="K9" s="189">
        <v>2</v>
      </c>
      <c r="L9" s="189">
        <v>4</v>
      </c>
      <c r="M9" s="189">
        <v>1</v>
      </c>
      <c r="N9" s="193"/>
      <c r="O9" s="193">
        <v>0</v>
      </c>
      <c r="P9" s="193"/>
      <c r="Q9" s="192"/>
      <c r="R9" s="191">
        <f t="shared" si="0"/>
        <v>19</v>
      </c>
    </row>
    <row r="10" spans="1:18" ht="16.5" customHeight="1">
      <c r="A10" s="189" t="s">
        <v>130</v>
      </c>
      <c r="B10" s="189"/>
      <c r="C10" s="189"/>
      <c r="D10" s="189"/>
      <c r="E10" s="189"/>
      <c r="F10" s="189"/>
      <c r="G10" s="189"/>
      <c r="H10" s="189">
        <v>2</v>
      </c>
      <c r="I10" s="189">
        <v>3</v>
      </c>
      <c r="J10" s="189"/>
      <c r="K10" s="189"/>
      <c r="L10" s="189">
        <v>1</v>
      </c>
      <c r="M10" s="189"/>
      <c r="N10" s="190"/>
      <c r="O10" s="190"/>
      <c r="P10" s="190"/>
      <c r="Q10" s="192"/>
      <c r="R10" s="191">
        <f t="shared" si="0"/>
        <v>6</v>
      </c>
    </row>
    <row r="11" spans="1:18" ht="16.5" customHeight="1">
      <c r="A11" s="189" t="s">
        <v>131</v>
      </c>
      <c r="B11" s="189"/>
      <c r="C11" s="189">
        <v>3</v>
      </c>
      <c r="D11" s="189"/>
      <c r="E11" s="189"/>
      <c r="F11" s="189"/>
      <c r="G11" s="189"/>
      <c r="H11" s="189">
        <v>1</v>
      </c>
      <c r="I11" s="189"/>
      <c r="J11" s="189"/>
      <c r="K11" s="189"/>
      <c r="L11" s="189"/>
      <c r="M11" s="189"/>
      <c r="N11" s="190"/>
      <c r="O11" s="190"/>
      <c r="P11" s="194"/>
      <c r="Q11" s="192"/>
      <c r="R11" s="191">
        <f t="shared" si="0"/>
        <v>4</v>
      </c>
    </row>
    <row r="12" spans="1:18" ht="16.5" customHeight="1">
      <c r="A12" s="189" t="s">
        <v>132</v>
      </c>
      <c r="B12" s="189"/>
      <c r="C12" s="189">
        <v>7</v>
      </c>
      <c r="D12" s="189"/>
      <c r="E12" s="189"/>
      <c r="F12" s="189">
        <v>7</v>
      </c>
      <c r="G12" s="189"/>
      <c r="H12" s="189"/>
      <c r="I12" s="189"/>
      <c r="J12" s="189"/>
      <c r="K12" s="189"/>
      <c r="L12" s="189"/>
      <c r="M12" s="189">
        <v>2</v>
      </c>
      <c r="N12" s="190"/>
      <c r="O12" s="190"/>
      <c r="P12" s="190"/>
      <c r="Q12" s="192"/>
      <c r="R12" s="191">
        <f t="shared" si="0"/>
        <v>16</v>
      </c>
    </row>
    <row r="13" spans="1:18" ht="16.5" customHeight="1">
      <c r="A13" s="189" t="s">
        <v>133</v>
      </c>
      <c r="B13" s="189"/>
      <c r="C13" s="189">
        <v>2</v>
      </c>
      <c r="D13" s="189">
        <f>5+4</f>
        <v>9</v>
      </c>
      <c r="E13" s="189">
        <f>5+4</f>
        <v>9</v>
      </c>
      <c r="F13" s="189">
        <v>4</v>
      </c>
      <c r="G13" s="189"/>
      <c r="H13" s="189">
        <v>4</v>
      </c>
      <c r="I13" s="189">
        <v>1</v>
      </c>
      <c r="J13" s="189">
        <v>5</v>
      </c>
      <c r="K13" s="189">
        <f>7+4</f>
        <v>11</v>
      </c>
      <c r="L13" s="189">
        <v>2</v>
      </c>
      <c r="M13" s="189">
        <v>5</v>
      </c>
      <c r="N13" s="190"/>
      <c r="O13" s="190"/>
      <c r="P13" s="190"/>
      <c r="Q13" s="192"/>
      <c r="R13" s="191">
        <f t="shared" si="0"/>
        <v>52</v>
      </c>
    </row>
    <row r="14" spans="1:18" ht="16.5" customHeight="1">
      <c r="A14" s="189" t="s">
        <v>134</v>
      </c>
      <c r="B14" s="189">
        <f>7+3</f>
        <v>10</v>
      </c>
      <c r="C14" s="189"/>
      <c r="D14" s="189">
        <v>7</v>
      </c>
      <c r="E14" s="189"/>
      <c r="F14" s="189"/>
      <c r="G14" s="189">
        <f>4+3</f>
        <v>7</v>
      </c>
      <c r="H14" s="189">
        <v>5</v>
      </c>
      <c r="I14" s="189">
        <v>5</v>
      </c>
      <c r="J14" s="189">
        <v>4</v>
      </c>
      <c r="K14" s="189">
        <v>5</v>
      </c>
      <c r="L14" s="189">
        <v>5</v>
      </c>
      <c r="M14" s="189">
        <v>7</v>
      </c>
      <c r="N14" s="190"/>
      <c r="O14" s="190"/>
      <c r="P14" s="190"/>
      <c r="Q14" s="192"/>
      <c r="R14" s="191">
        <f t="shared" si="0"/>
        <v>55</v>
      </c>
    </row>
    <row r="15" spans="1:18" ht="16.5" customHeight="1">
      <c r="A15" s="195" t="s">
        <v>179</v>
      </c>
      <c r="B15" s="195">
        <v>4</v>
      </c>
      <c r="C15" s="195">
        <v>5</v>
      </c>
      <c r="D15" s="195"/>
      <c r="E15" s="195">
        <v>2</v>
      </c>
      <c r="F15" s="195"/>
      <c r="G15" s="195">
        <v>5</v>
      </c>
      <c r="H15" s="195"/>
      <c r="I15" s="195"/>
      <c r="J15" s="195"/>
      <c r="K15" s="195"/>
      <c r="L15" s="195">
        <v>7</v>
      </c>
      <c r="M15" s="195"/>
      <c r="N15" s="190"/>
      <c r="O15" s="190"/>
      <c r="P15" s="190"/>
      <c r="Q15" s="191"/>
      <c r="R15" s="191">
        <f t="shared" si="0"/>
        <v>23</v>
      </c>
    </row>
    <row r="16" spans="1:18" ht="16.5" customHeight="1">
      <c r="A16" s="192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4"/>
      <c r="Q16" s="192"/>
      <c r="R16" s="191"/>
    </row>
    <row r="17" spans="1:18" ht="16.5" customHeight="1">
      <c r="A17" s="192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2"/>
      <c r="R17" s="191"/>
    </row>
    <row r="18" spans="1:18" ht="16.5" customHeight="1">
      <c r="A18" s="191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7"/>
      <c r="O18" s="197"/>
      <c r="P18" s="198"/>
      <c r="Q18" s="199"/>
    </row>
    <row r="19" spans="1:18" ht="16.5" customHeight="1">
      <c r="B19" s="184"/>
      <c r="C19" s="184"/>
      <c r="N19" s="197"/>
      <c r="O19" s="197"/>
      <c r="P19" s="194"/>
      <c r="Q19" s="199"/>
    </row>
    <row r="20" spans="1:18" ht="16.5" customHeight="1"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8"/>
      <c r="Q20" s="199"/>
    </row>
    <row r="21" spans="1:18" ht="16.5" customHeight="1">
      <c r="A21" s="191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200"/>
    </row>
    <row r="22" spans="1:18" ht="16.5" customHeight="1">
      <c r="A22" s="201"/>
      <c r="B22" s="202">
        <f>SUM(B4:B17)</f>
        <v>22</v>
      </c>
      <c r="C22" s="202">
        <f t="shared" ref="C22:M22" si="1">SUM(C4:C17)</f>
        <v>22</v>
      </c>
      <c r="D22" s="202">
        <f t="shared" si="1"/>
        <v>22</v>
      </c>
      <c r="E22" s="202">
        <f t="shared" si="1"/>
        <v>22</v>
      </c>
      <c r="F22" s="202">
        <f t="shared" si="1"/>
        <v>22</v>
      </c>
      <c r="G22" s="202">
        <f t="shared" si="1"/>
        <v>22</v>
      </c>
      <c r="H22" s="202">
        <f t="shared" si="1"/>
        <v>22</v>
      </c>
      <c r="I22" s="202">
        <f t="shared" si="1"/>
        <v>22</v>
      </c>
      <c r="J22" s="202">
        <f t="shared" si="1"/>
        <v>22</v>
      </c>
      <c r="K22" s="202">
        <f t="shared" si="1"/>
        <v>22</v>
      </c>
      <c r="L22" s="202">
        <f t="shared" si="1"/>
        <v>22</v>
      </c>
      <c r="M22" s="202">
        <f t="shared" si="1"/>
        <v>22</v>
      </c>
      <c r="N22" s="203"/>
      <c r="O22" s="200"/>
    </row>
    <row r="23" spans="1:18" ht="25.5" customHeight="1">
      <c r="P23" s="205"/>
    </row>
    <row r="24" spans="1:18" ht="36" customHeight="1">
      <c r="A24" s="205" t="s">
        <v>84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</row>
    <row r="25" spans="1:18" ht="16.5" customHeight="1">
      <c r="A25" s="185" t="s">
        <v>16</v>
      </c>
      <c r="B25" s="186" t="s">
        <v>6</v>
      </c>
      <c r="C25" s="186" t="s">
        <v>7</v>
      </c>
      <c r="D25" s="186" t="s">
        <v>8</v>
      </c>
      <c r="E25" s="186" t="s">
        <v>9</v>
      </c>
      <c r="F25" s="186" t="s">
        <v>10</v>
      </c>
      <c r="G25" s="186" t="s">
        <v>0</v>
      </c>
      <c r="H25" s="186" t="s">
        <v>1</v>
      </c>
      <c r="I25" s="186" t="s">
        <v>2</v>
      </c>
      <c r="J25" s="186" t="s">
        <v>3</v>
      </c>
      <c r="K25" s="186" t="s">
        <v>4</v>
      </c>
      <c r="L25" s="186" t="s">
        <v>20</v>
      </c>
      <c r="M25" s="186" t="s">
        <v>21</v>
      </c>
      <c r="N25" s="185"/>
      <c r="O25" s="186" t="s">
        <v>17</v>
      </c>
      <c r="P25" s="186" t="s">
        <v>18</v>
      </c>
    </row>
    <row r="26" spans="1:18" ht="16.5" customHeight="1">
      <c r="A26" s="187" t="s">
        <v>19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  <c r="O26" s="207"/>
      <c r="P26" s="207"/>
    </row>
    <row r="27" spans="1:18" ht="16.5" customHeight="1">
      <c r="A27" s="105" t="s">
        <v>124</v>
      </c>
      <c r="B27" s="106"/>
      <c r="C27" s="106"/>
      <c r="D27" s="105">
        <v>2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96"/>
      <c r="O27" s="196"/>
      <c r="P27" s="196"/>
      <c r="Q27" s="192"/>
      <c r="R27" s="192">
        <f>SUM(B27:M27)</f>
        <v>2</v>
      </c>
    </row>
    <row r="28" spans="1:18" ht="16.5" customHeight="1">
      <c r="A28" s="105" t="s">
        <v>125</v>
      </c>
      <c r="B28" s="105">
        <v>7</v>
      </c>
      <c r="C28" s="105">
        <v>3</v>
      </c>
      <c r="D28" s="105">
        <v>7</v>
      </c>
      <c r="E28" s="105">
        <v>2</v>
      </c>
      <c r="F28" s="105">
        <v>4</v>
      </c>
      <c r="G28" s="106">
        <f>3+2</f>
        <v>5</v>
      </c>
      <c r="H28" s="105">
        <v>3</v>
      </c>
      <c r="I28" s="106"/>
      <c r="J28" s="106"/>
      <c r="K28" s="106"/>
      <c r="L28" s="106">
        <v>4</v>
      </c>
      <c r="M28" s="105">
        <v>4</v>
      </c>
      <c r="N28" s="196"/>
      <c r="O28" s="196"/>
      <c r="P28" s="196"/>
      <c r="Q28" s="192"/>
      <c r="R28" s="192">
        <f t="shared" ref="R28:R38" si="2">SUM(B28:M28)</f>
        <v>39</v>
      </c>
    </row>
    <row r="29" spans="1:18" ht="16.5" customHeight="1">
      <c r="A29" s="108" t="s">
        <v>126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96"/>
      <c r="O29" s="196"/>
      <c r="P29" s="196"/>
      <c r="Q29" s="192"/>
      <c r="R29" s="192">
        <f t="shared" si="2"/>
        <v>0</v>
      </c>
    </row>
    <row r="30" spans="1:18" ht="16.5" customHeight="1">
      <c r="A30" s="105" t="s">
        <v>127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5">
        <v>2</v>
      </c>
      <c r="N30" s="196"/>
      <c r="O30" s="196"/>
      <c r="P30" s="196"/>
      <c r="Q30" s="192"/>
      <c r="R30" s="192">
        <f t="shared" si="2"/>
        <v>2</v>
      </c>
    </row>
    <row r="31" spans="1:18" ht="16.5" customHeight="1">
      <c r="A31" s="105" t="s">
        <v>128</v>
      </c>
      <c r="B31" s="105">
        <v>3.5</v>
      </c>
      <c r="C31" s="106"/>
      <c r="D31" s="106"/>
      <c r="E31" s="106"/>
      <c r="F31" s="106"/>
      <c r="G31" s="106">
        <v>5</v>
      </c>
      <c r="H31" s="105">
        <v>7</v>
      </c>
      <c r="I31" s="106">
        <v>2</v>
      </c>
      <c r="J31" s="105">
        <f>7+3</f>
        <v>10</v>
      </c>
      <c r="K31" s="105">
        <f>4+3</f>
        <v>7</v>
      </c>
      <c r="L31" s="106">
        <v>5</v>
      </c>
      <c r="M31" s="105">
        <v>5</v>
      </c>
      <c r="N31" s="196"/>
      <c r="O31" s="196"/>
      <c r="P31" s="196"/>
      <c r="Q31" s="192"/>
      <c r="R31" s="192">
        <f t="shared" si="2"/>
        <v>44.5</v>
      </c>
    </row>
    <row r="32" spans="1:18" ht="16.5" customHeight="1">
      <c r="A32" s="105" t="s">
        <v>129</v>
      </c>
      <c r="B32" s="105">
        <v>1</v>
      </c>
      <c r="C32" s="106"/>
      <c r="D32" s="106"/>
      <c r="E32" s="106"/>
      <c r="F32" s="106"/>
      <c r="G32" s="106"/>
      <c r="H32" s="106"/>
      <c r="I32" s="106"/>
      <c r="J32" s="105">
        <v>1</v>
      </c>
      <c r="K32" s="106"/>
      <c r="L32" s="106"/>
      <c r="M32" s="106"/>
      <c r="N32" s="196"/>
      <c r="O32" s="196"/>
      <c r="P32" s="196"/>
      <c r="Q32" s="191"/>
      <c r="R32" s="192">
        <f t="shared" si="2"/>
        <v>2</v>
      </c>
    </row>
    <row r="33" spans="1:18" ht="16.5" customHeight="1">
      <c r="A33" s="105" t="s">
        <v>130</v>
      </c>
      <c r="B33" s="105">
        <f>5+3.5</f>
        <v>8.5</v>
      </c>
      <c r="C33" s="106"/>
      <c r="D33" s="106"/>
      <c r="E33" s="105">
        <f>7+1</f>
        <v>8</v>
      </c>
      <c r="F33" s="105">
        <v>2</v>
      </c>
      <c r="G33" s="106"/>
      <c r="H33" s="105">
        <f>5+2</f>
        <v>7</v>
      </c>
      <c r="I33" s="106">
        <v>5</v>
      </c>
      <c r="J33" s="106"/>
      <c r="K33" s="106"/>
      <c r="L33" s="106">
        <v>2</v>
      </c>
      <c r="M33" s="105">
        <v>3</v>
      </c>
      <c r="N33" s="209"/>
      <c r="O33" s="209"/>
      <c r="P33" s="209"/>
      <c r="Q33" s="191"/>
      <c r="R33" s="192">
        <f t="shared" si="2"/>
        <v>35.5</v>
      </c>
    </row>
    <row r="34" spans="1:18" ht="16.5" customHeight="1">
      <c r="A34" s="105" t="s">
        <v>131</v>
      </c>
      <c r="B34" s="106"/>
      <c r="C34" s="105">
        <f>5+1</f>
        <v>6</v>
      </c>
      <c r="D34" s="105">
        <f>4+3</f>
        <v>7</v>
      </c>
      <c r="E34" s="106"/>
      <c r="F34" s="106"/>
      <c r="G34" s="106"/>
      <c r="H34" s="106"/>
      <c r="I34" s="106"/>
      <c r="J34" s="106"/>
      <c r="K34" s="106"/>
      <c r="L34" s="106">
        <v>1</v>
      </c>
      <c r="M34" s="106"/>
      <c r="N34" s="196"/>
      <c r="O34" s="196"/>
      <c r="P34" s="196"/>
      <c r="Q34" s="192"/>
      <c r="R34" s="192">
        <f t="shared" si="2"/>
        <v>14</v>
      </c>
    </row>
    <row r="35" spans="1:18" ht="16.5" customHeight="1">
      <c r="A35" s="105" t="s">
        <v>132</v>
      </c>
      <c r="B35" s="105">
        <v>2</v>
      </c>
      <c r="C35" s="106"/>
      <c r="D35" s="105">
        <v>5</v>
      </c>
      <c r="E35" s="105">
        <f>5+3</f>
        <v>8</v>
      </c>
      <c r="F35" s="105">
        <v>5</v>
      </c>
      <c r="G35" s="106">
        <v>1</v>
      </c>
      <c r="H35" s="106"/>
      <c r="I35" s="106">
        <v>1</v>
      </c>
      <c r="J35" s="106"/>
      <c r="K35" s="105">
        <v>7</v>
      </c>
      <c r="L35" s="106"/>
      <c r="M35" s="105">
        <v>1</v>
      </c>
      <c r="N35" s="196"/>
      <c r="O35" s="196"/>
      <c r="P35" s="196"/>
      <c r="Q35" s="192"/>
      <c r="R35" s="192">
        <f t="shared" si="2"/>
        <v>30</v>
      </c>
    </row>
    <row r="36" spans="1:18" ht="16.5" customHeight="1">
      <c r="A36" s="105" t="s">
        <v>133</v>
      </c>
      <c r="B36" s="106"/>
      <c r="C36" s="105">
        <f>7+2</f>
        <v>9</v>
      </c>
      <c r="D36" s="105">
        <v>1</v>
      </c>
      <c r="E36" s="105">
        <v>4</v>
      </c>
      <c r="F36" s="105">
        <f>7+3</f>
        <v>10</v>
      </c>
      <c r="G36" s="106">
        <f>7+4</f>
        <v>11</v>
      </c>
      <c r="H36" s="105">
        <v>4</v>
      </c>
      <c r="I36" s="106">
        <f>4+3</f>
        <v>7</v>
      </c>
      <c r="J36" s="105">
        <f>4+2</f>
        <v>6</v>
      </c>
      <c r="K36" s="105">
        <f>5+2</f>
        <v>7</v>
      </c>
      <c r="L36" s="106">
        <v>7</v>
      </c>
      <c r="M36" s="105">
        <v>7</v>
      </c>
      <c r="N36" s="196"/>
      <c r="O36" s="196"/>
      <c r="P36" s="196"/>
      <c r="Q36" s="192"/>
      <c r="R36" s="192">
        <f t="shared" si="2"/>
        <v>73</v>
      </c>
    </row>
    <row r="37" spans="1:18" ht="16.5" customHeight="1">
      <c r="A37" s="108" t="s">
        <v>134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96"/>
      <c r="O37" s="196"/>
      <c r="P37" s="196"/>
      <c r="Q37" s="192"/>
      <c r="R37" s="192">
        <f t="shared" si="2"/>
        <v>0</v>
      </c>
    </row>
    <row r="38" spans="1:18" ht="16.5" customHeight="1">
      <c r="A38" s="105" t="s">
        <v>179</v>
      </c>
      <c r="B38" s="106"/>
      <c r="C38" s="105">
        <v>4</v>
      </c>
      <c r="D38" s="106"/>
      <c r="E38" s="106"/>
      <c r="F38" s="105">
        <v>1</v>
      </c>
      <c r="G38" s="106"/>
      <c r="H38" s="105">
        <v>1</v>
      </c>
      <c r="I38" s="106">
        <v>7</v>
      </c>
      <c r="J38" s="105">
        <v>5</v>
      </c>
      <c r="K38" s="105">
        <v>1</v>
      </c>
      <c r="L38" s="106">
        <v>3</v>
      </c>
      <c r="M38" s="106"/>
      <c r="N38" s="209"/>
      <c r="O38" s="209"/>
      <c r="P38" s="209"/>
      <c r="Q38" s="191"/>
      <c r="R38" s="192">
        <f t="shared" si="2"/>
        <v>22</v>
      </c>
    </row>
    <row r="39" spans="1:18" ht="16.5" customHeight="1">
      <c r="A39" s="192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6"/>
      <c r="O39" s="196"/>
      <c r="P39" s="196"/>
      <c r="Q39" s="192"/>
      <c r="R39" s="192"/>
    </row>
    <row r="40" spans="1:18" ht="16.5" customHeight="1">
      <c r="A40" s="210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210"/>
      <c r="R40" s="192"/>
    </row>
    <row r="41" spans="1:18" ht="16.5" customHeight="1">
      <c r="A41" s="191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8"/>
    </row>
    <row r="42" spans="1:18" ht="16.5" customHeight="1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4"/>
    </row>
    <row r="43" spans="1:18" ht="16.5" customHeight="1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8"/>
    </row>
    <row r="44" spans="1:18" ht="16.5" customHeight="1">
      <c r="A44" s="191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</row>
    <row r="45" spans="1:18" ht="16.5" customHeight="1">
      <c r="A45" s="201"/>
      <c r="B45" s="202">
        <f>SUM(B27:B40)</f>
        <v>22</v>
      </c>
      <c r="C45" s="202">
        <f t="shared" ref="C45:M45" si="3">SUM(C27:C40)</f>
        <v>22</v>
      </c>
      <c r="D45" s="202">
        <f t="shared" si="3"/>
        <v>22</v>
      </c>
      <c r="E45" s="202">
        <f t="shared" si="3"/>
        <v>22</v>
      </c>
      <c r="F45" s="202">
        <f t="shared" si="3"/>
        <v>22</v>
      </c>
      <c r="G45" s="202">
        <f t="shared" si="3"/>
        <v>22</v>
      </c>
      <c r="H45" s="202">
        <f t="shared" si="3"/>
        <v>22</v>
      </c>
      <c r="I45" s="202">
        <f t="shared" si="3"/>
        <v>22</v>
      </c>
      <c r="J45" s="202">
        <f t="shared" si="3"/>
        <v>22</v>
      </c>
      <c r="K45" s="202">
        <f t="shared" si="3"/>
        <v>22</v>
      </c>
      <c r="L45" s="202">
        <f t="shared" si="3"/>
        <v>22</v>
      </c>
      <c r="M45" s="202">
        <f t="shared" si="3"/>
        <v>22</v>
      </c>
      <c r="N45" s="202"/>
      <c r="O45" s="202"/>
    </row>
  </sheetData>
  <mergeCells count="29">
    <mergeCell ref="A1:O1"/>
    <mergeCell ref="L25:L26"/>
    <mergeCell ref="B25:B26"/>
    <mergeCell ref="C25:C26"/>
    <mergeCell ref="D25:D26"/>
    <mergeCell ref="L2:L3"/>
    <mergeCell ref="M2:M3"/>
    <mergeCell ref="K2:K3"/>
    <mergeCell ref="E25:E26"/>
    <mergeCell ref="F25:F26"/>
    <mergeCell ref="I25:I26"/>
    <mergeCell ref="J25:J26"/>
    <mergeCell ref="G25:G26"/>
    <mergeCell ref="H25:H26"/>
    <mergeCell ref="B2:B3"/>
    <mergeCell ref="C2:C3"/>
    <mergeCell ref="D2:D3"/>
    <mergeCell ref="E2:E3"/>
    <mergeCell ref="K25:K26"/>
    <mergeCell ref="J2:J3"/>
    <mergeCell ref="P2:P3"/>
    <mergeCell ref="P25:P26"/>
    <mergeCell ref="F2:F3"/>
    <mergeCell ref="G2:G3"/>
    <mergeCell ref="H2:H3"/>
    <mergeCell ref="I2:I3"/>
    <mergeCell ref="O2:O3"/>
    <mergeCell ref="M25:M26"/>
    <mergeCell ref="O25:O26"/>
  </mergeCells>
  <phoneticPr fontId="3" type="noConversion"/>
  <conditionalFormatting sqref="A24:A26 B25:P26">
    <cfRule type="cellIs" dxfId="0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B15" sqref="B15:M15"/>
    </sheetView>
  </sheetViews>
  <sheetFormatPr defaultRowHeight="17"/>
  <sheetData>
    <row r="1" spans="1:16" ht="138">
      <c r="A1" s="58" t="s">
        <v>102</v>
      </c>
    </row>
    <row r="2" spans="1:16">
      <c r="A2" s="77" t="s">
        <v>16</v>
      </c>
      <c r="B2" s="176" t="s">
        <v>6</v>
      </c>
      <c r="C2" s="176" t="s">
        <v>7</v>
      </c>
      <c r="D2" s="176" t="s">
        <v>8</v>
      </c>
      <c r="E2" s="176" t="s">
        <v>9</v>
      </c>
      <c r="F2" s="176" t="s">
        <v>10</v>
      </c>
      <c r="G2" s="176" t="s">
        <v>0</v>
      </c>
      <c r="H2" s="176" t="s">
        <v>1</v>
      </c>
      <c r="I2" s="176" t="s">
        <v>2</v>
      </c>
      <c r="J2" s="176" t="s">
        <v>3</v>
      </c>
      <c r="K2" s="176" t="s">
        <v>4</v>
      </c>
      <c r="L2" s="176" t="s">
        <v>5</v>
      </c>
      <c r="M2" s="176" t="s">
        <v>103</v>
      </c>
      <c r="N2" s="176" t="s">
        <v>104</v>
      </c>
      <c r="O2" s="176" t="s">
        <v>17</v>
      </c>
      <c r="P2" s="176" t="s">
        <v>18</v>
      </c>
    </row>
    <row r="3" spans="1:16">
      <c r="A3" s="78" t="s">
        <v>19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7" customHeight="1">
      <c r="A4" s="105" t="s">
        <v>94</v>
      </c>
      <c r="B4" s="106"/>
      <c r="C4" s="106"/>
      <c r="D4" s="105">
        <v>2</v>
      </c>
      <c r="E4" s="106"/>
      <c r="F4" s="105">
        <v>2</v>
      </c>
      <c r="G4" s="106"/>
      <c r="H4" s="106"/>
      <c r="I4" s="106"/>
      <c r="J4" s="106"/>
      <c r="K4" s="106"/>
      <c r="L4" s="106"/>
      <c r="M4" s="106"/>
      <c r="N4" s="107">
        <v>4</v>
      </c>
      <c r="O4" s="105"/>
      <c r="P4" s="59"/>
    </row>
    <row r="5" spans="1:16" ht="17" customHeight="1">
      <c r="A5" s="108" t="s">
        <v>95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>
        <v>0</v>
      </c>
      <c r="O5" s="108"/>
      <c r="P5" s="59"/>
    </row>
    <row r="6" spans="1:16" ht="17" customHeight="1">
      <c r="A6" s="105" t="s">
        <v>96</v>
      </c>
      <c r="B6" s="106"/>
      <c r="C6" s="106"/>
      <c r="D6" s="105">
        <v>1</v>
      </c>
      <c r="E6" s="105" t="s">
        <v>168</v>
      </c>
      <c r="F6" s="105">
        <v>3</v>
      </c>
      <c r="G6" s="106"/>
      <c r="H6" s="106"/>
      <c r="I6" s="106"/>
      <c r="J6" s="105">
        <v>3</v>
      </c>
      <c r="K6" s="105">
        <v>2</v>
      </c>
      <c r="L6" s="106"/>
      <c r="M6" s="105">
        <v>2</v>
      </c>
      <c r="N6" s="107">
        <v>18</v>
      </c>
      <c r="O6" s="105"/>
      <c r="P6" s="59"/>
    </row>
    <row r="7" spans="1:16" ht="17" customHeight="1">
      <c r="A7" s="105" t="s">
        <v>97</v>
      </c>
      <c r="B7" s="105">
        <v>5</v>
      </c>
      <c r="C7" s="105">
        <v>5</v>
      </c>
      <c r="D7" s="106"/>
      <c r="E7" s="106"/>
      <c r="F7" s="105">
        <v>1</v>
      </c>
      <c r="G7" s="106"/>
      <c r="H7" s="105">
        <v>1</v>
      </c>
      <c r="I7" s="106"/>
      <c r="J7" s="105" t="s">
        <v>169</v>
      </c>
      <c r="K7" s="105" t="s">
        <v>170</v>
      </c>
      <c r="L7" s="106"/>
      <c r="M7" s="105">
        <v>5</v>
      </c>
      <c r="N7" s="107">
        <v>27</v>
      </c>
      <c r="O7" s="105"/>
      <c r="P7" s="59"/>
    </row>
    <row r="8" spans="1:16" ht="17" customHeight="1">
      <c r="A8" s="105" t="s">
        <v>98</v>
      </c>
      <c r="B8" s="106"/>
      <c r="C8" s="105">
        <v>4</v>
      </c>
      <c r="D8" s="106"/>
      <c r="E8" s="106"/>
      <c r="F8" s="106"/>
      <c r="G8" s="106"/>
      <c r="H8" s="105">
        <v>7</v>
      </c>
      <c r="I8" s="106"/>
      <c r="J8" s="106"/>
      <c r="K8" s="106"/>
      <c r="L8" s="106"/>
      <c r="M8" s="105">
        <v>3</v>
      </c>
      <c r="N8" s="107">
        <v>14</v>
      </c>
      <c r="O8" s="105"/>
    </row>
    <row r="9" spans="1:16" ht="17" customHeight="1">
      <c r="A9" s="105" t="s">
        <v>99</v>
      </c>
      <c r="B9" s="106"/>
      <c r="C9" s="106"/>
      <c r="D9" s="105" t="s">
        <v>160</v>
      </c>
      <c r="E9" s="105">
        <v>3</v>
      </c>
      <c r="F9" s="106"/>
      <c r="G9" s="106"/>
      <c r="H9" s="106"/>
      <c r="I9" s="106"/>
      <c r="J9" s="105">
        <v>5</v>
      </c>
      <c r="K9" s="105">
        <v>5</v>
      </c>
      <c r="L9" s="106"/>
      <c r="M9" s="105">
        <v>1</v>
      </c>
      <c r="N9" s="107">
        <v>21</v>
      </c>
      <c r="O9" s="105"/>
      <c r="P9" s="77" t="s">
        <v>18</v>
      </c>
    </row>
    <row r="10" spans="1:16" ht="17" customHeight="1">
      <c r="A10" s="105" t="s">
        <v>100</v>
      </c>
      <c r="B10" s="105">
        <v>7</v>
      </c>
      <c r="C10" s="105" t="s">
        <v>170</v>
      </c>
      <c r="D10" s="105">
        <v>5</v>
      </c>
      <c r="E10" s="105">
        <v>7</v>
      </c>
      <c r="F10" s="105">
        <v>5</v>
      </c>
      <c r="G10" s="106"/>
      <c r="H10" s="105">
        <v>3</v>
      </c>
      <c r="I10" s="106"/>
      <c r="J10" s="105">
        <v>1</v>
      </c>
      <c r="K10" s="106"/>
      <c r="L10" s="106"/>
      <c r="M10" s="106"/>
      <c r="N10" s="107">
        <v>32</v>
      </c>
      <c r="O10" s="105"/>
      <c r="P10" s="64"/>
    </row>
    <row r="11" spans="1:16" ht="17" customHeight="1">
      <c r="A11" s="105" t="s">
        <v>101</v>
      </c>
      <c r="B11" s="106"/>
      <c r="C11" s="105">
        <v>2</v>
      </c>
      <c r="D11" s="106"/>
      <c r="E11" s="105">
        <v>4</v>
      </c>
      <c r="F11" s="105">
        <v>4</v>
      </c>
      <c r="G11" s="106"/>
      <c r="H11" s="106"/>
      <c r="I11" s="106"/>
      <c r="J11" s="106"/>
      <c r="K11" s="106"/>
      <c r="L11" s="106"/>
      <c r="M11" s="106"/>
      <c r="N11" s="107">
        <v>10</v>
      </c>
      <c r="O11" s="111"/>
      <c r="P11" s="59"/>
    </row>
    <row r="12" spans="1:16" ht="17" customHeight="1">
      <c r="A12" s="108" t="s">
        <v>105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>
        <v>0</v>
      </c>
      <c r="O12" s="108"/>
      <c r="P12" s="84"/>
    </row>
    <row r="13" spans="1:16" ht="17" customHeight="1">
      <c r="A13" s="105" t="s">
        <v>107</v>
      </c>
      <c r="B13" s="105">
        <v>4</v>
      </c>
      <c r="C13" s="105">
        <v>7</v>
      </c>
      <c r="D13" s="105">
        <v>7</v>
      </c>
      <c r="E13" s="106"/>
      <c r="F13" s="105">
        <v>7</v>
      </c>
      <c r="G13" s="106"/>
      <c r="H13" s="105" t="s">
        <v>169</v>
      </c>
      <c r="I13" s="106"/>
      <c r="J13" s="105">
        <v>7</v>
      </c>
      <c r="K13" s="105">
        <v>7</v>
      </c>
      <c r="L13" s="106"/>
      <c r="M13" s="105">
        <v>7</v>
      </c>
      <c r="N13" s="107">
        <v>52</v>
      </c>
      <c r="O13" s="105"/>
      <c r="P13" s="84"/>
    </row>
    <row r="14" spans="1:16" ht="17" customHeight="1">
      <c r="A14" s="105" t="s">
        <v>164</v>
      </c>
      <c r="B14" s="106"/>
      <c r="C14" s="106"/>
      <c r="D14" s="106"/>
      <c r="E14" s="105">
        <v>1</v>
      </c>
      <c r="F14" s="106"/>
      <c r="G14" s="106"/>
      <c r="H14" s="105">
        <v>5</v>
      </c>
      <c r="I14" s="106"/>
      <c r="J14" s="106"/>
      <c r="K14" s="105">
        <v>4</v>
      </c>
      <c r="L14" s="106"/>
      <c r="M14" s="105">
        <v>4</v>
      </c>
      <c r="N14" s="107">
        <v>14</v>
      </c>
      <c r="O14" s="111"/>
      <c r="P14" s="84"/>
    </row>
    <row r="15" spans="1:16" ht="17" customHeight="1">
      <c r="A15" s="112"/>
      <c r="B15" s="113">
        <f>SUM(B4:B14)</f>
        <v>16</v>
      </c>
      <c r="C15" s="113">
        <f t="shared" ref="C15:M15" si="0">SUM(C4:C14)</f>
        <v>18</v>
      </c>
      <c r="D15" s="113">
        <f t="shared" si="0"/>
        <v>15</v>
      </c>
      <c r="E15" s="113">
        <f t="shared" si="0"/>
        <v>15</v>
      </c>
      <c r="F15" s="113">
        <f t="shared" si="0"/>
        <v>22</v>
      </c>
      <c r="G15" s="113">
        <f t="shared" si="0"/>
        <v>0</v>
      </c>
      <c r="H15" s="113">
        <f t="shared" si="0"/>
        <v>16</v>
      </c>
      <c r="I15" s="113">
        <f t="shared" si="0"/>
        <v>0</v>
      </c>
      <c r="J15" s="113">
        <f t="shared" si="0"/>
        <v>16</v>
      </c>
      <c r="K15" s="113">
        <f t="shared" si="0"/>
        <v>18</v>
      </c>
      <c r="L15" s="113">
        <f t="shared" si="0"/>
        <v>0</v>
      </c>
      <c r="M15" s="113">
        <f t="shared" si="0"/>
        <v>22</v>
      </c>
      <c r="N15" s="114"/>
      <c r="O15" s="11"/>
      <c r="P15" s="84"/>
    </row>
    <row r="16" spans="1:16" ht="17" customHeight="1">
      <c r="A16" s="112"/>
      <c r="B16" s="113"/>
      <c r="C16" s="112"/>
      <c r="D16" s="113"/>
      <c r="E16" s="112"/>
      <c r="F16" s="112"/>
      <c r="G16" s="113"/>
      <c r="H16" s="113"/>
      <c r="I16" s="113"/>
      <c r="J16" s="113"/>
      <c r="K16" s="113"/>
      <c r="L16" s="113"/>
      <c r="M16" s="113"/>
      <c r="N16" s="114"/>
      <c r="O16" s="11"/>
      <c r="P16" s="84"/>
    </row>
    <row r="17" spans="1:16" ht="17" customHeight="1">
      <c r="A17" s="112"/>
      <c r="B17" s="113"/>
      <c r="C17" s="112"/>
      <c r="D17" s="113"/>
      <c r="E17" s="112"/>
      <c r="F17" s="112"/>
      <c r="G17" s="113"/>
      <c r="H17" s="113"/>
      <c r="I17" s="113"/>
      <c r="J17" s="113"/>
      <c r="K17" s="113"/>
      <c r="L17" s="113"/>
      <c r="M17" s="113"/>
      <c r="N17" s="114"/>
      <c r="O17" s="11"/>
      <c r="P17" s="84"/>
    </row>
    <row r="18" spans="1:16" ht="17" customHeight="1">
      <c r="A18" s="112"/>
      <c r="B18" s="113"/>
      <c r="C18" s="112"/>
      <c r="D18" s="113"/>
      <c r="E18" s="112"/>
      <c r="F18" s="112"/>
      <c r="G18" s="113"/>
      <c r="H18" s="113"/>
      <c r="I18" s="113"/>
      <c r="J18" s="113"/>
      <c r="K18" s="113"/>
      <c r="L18" s="113"/>
      <c r="M18" s="113"/>
      <c r="N18" s="114"/>
      <c r="O18" s="11"/>
      <c r="P18" s="84"/>
    </row>
    <row r="19" spans="1:16" ht="17" customHeight="1">
      <c r="A19" s="112"/>
      <c r="B19" s="113"/>
      <c r="C19" s="112"/>
      <c r="D19" s="113"/>
      <c r="E19" s="112"/>
      <c r="F19" s="112"/>
      <c r="G19" s="113"/>
      <c r="H19" s="113"/>
      <c r="I19" s="113"/>
      <c r="J19" s="113"/>
      <c r="K19" s="113"/>
      <c r="L19" s="113"/>
      <c r="M19" s="113"/>
      <c r="N19" s="114"/>
      <c r="O19" s="11"/>
      <c r="P19" s="84"/>
    </row>
    <row r="20" spans="1:16" ht="17" customHeight="1">
      <c r="A20" s="112"/>
      <c r="B20" s="113"/>
      <c r="C20" s="112"/>
      <c r="D20" s="113"/>
      <c r="E20" s="112"/>
      <c r="F20" s="112"/>
      <c r="G20" s="113"/>
      <c r="H20" s="113"/>
      <c r="I20" s="113"/>
      <c r="J20" s="113"/>
      <c r="K20" s="113"/>
      <c r="L20" s="113"/>
      <c r="M20" s="113"/>
      <c r="N20" s="114"/>
      <c r="O20" s="11"/>
      <c r="P20" s="84"/>
    </row>
    <row r="21" spans="1:16" ht="17" customHeight="1">
      <c r="A21" s="112"/>
      <c r="B21" s="113"/>
      <c r="C21" s="112"/>
      <c r="D21" s="113"/>
      <c r="E21" s="112"/>
      <c r="F21" s="112"/>
      <c r="G21" s="113"/>
      <c r="H21" s="113"/>
      <c r="I21" s="113"/>
      <c r="J21" s="113"/>
      <c r="K21" s="113"/>
      <c r="L21" s="113"/>
      <c r="M21" s="113"/>
      <c r="N21" s="114"/>
      <c r="O21" s="11"/>
      <c r="P21" s="84"/>
    </row>
    <row r="22" spans="1:16" ht="17" customHeight="1">
      <c r="A22" s="112"/>
      <c r="B22" s="113"/>
      <c r="C22" s="112"/>
      <c r="D22" s="113"/>
      <c r="E22" s="112"/>
      <c r="F22" s="112"/>
      <c r="G22" s="113"/>
      <c r="H22" s="113"/>
      <c r="I22" s="113"/>
      <c r="J22" s="113"/>
      <c r="K22" s="113"/>
      <c r="L22" s="113"/>
      <c r="M22" s="113"/>
      <c r="N22" s="114"/>
      <c r="O22" s="11"/>
      <c r="P22" s="84"/>
    </row>
    <row r="23" spans="1:16" ht="17" customHeight="1">
      <c r="A23" s="112"/>
      <c r="B23" s="113"/>
      <c r="C23" s="112"/>
      <c r="D23" s="113"/>
      <c r="E23" s="112"/>
      <c r="F23" s="112"/>
      <c r="G23" s="113"/>
      <c r="H23" s="113"/>
      <c r="I23" s="113"/>
      <c r="J23" s="113"/>
      <c r="K23" s="113"/>
      <c r="L23" s="113"/>
      <c r="M23" s="113"/>
      <c r="N23" s="114"/>
      <c r="O23" s="11"/>
      <c r="P23" s="84"/>
    </row>
    <row r="24" spans="1:16" ht="17" customHeight="1">
      <c r="A24" s="112"/>
      <c r="B24" s="113"/>
      <c r="C24" s="112"/>
      <c r="D24" s="113"/>
      <c r="E24" s="112"/>
      <c r="F24" s="112"/>
      <c r="G24" s="113"/>
      <c r="H24" s="113"/>
      <c r="I24" s="113"/>
      <c r="J24" s="113"/>
      <c r="K24" s="113"/>
      <c r="L24" s="113"/>
      <c r="M24" s="113"/>
      <c r="N24" s="114"/>
      <c r="O24" s="11"/>
      <c r="P24" s="84"/>
    </row>
    <row r="25" spans="1:16" ht="17" customHeight="1">
      <c r="A25" s="112"/>
      <c r="B25" s="113"/>
      <c r="C25" s="112"/>
      <c r="D25" s="113"/>
      <c r="E25" s="112"/>
      <c r="F25" s="112"/>
      <c r="G25" s="113"/>
      <c r="H25" s="113"/>
      <c r="I25" s="113"/>
      <c r="J25" s="113"/>
      <c r="K25" s="113"/>
      <c r="L25" s="113"/>
      <c r="M25" s="113"/>
      <c r="N25" s="114"/>
      <c r="O25" s="11"/>
      <c r="P25" s="84"/>
    </row>
    <row r="26" spans="1:16" ht="17" customHeight="1">
      <c r="A26" s="112"/>
      <c r="B26" s="113"/>
      <c r="C26" s="112"/>
      <c r="D26" s="113"/>
      <c r="E26" s="112"/>
      <c r="F26" s="112"/>
      <c r="G26" s="113"/>
      <c r="H26" s="113"/>
      <c r="I26" s="113"/>
      <c r="J26" s="113"/>
      <c r="K26" s="113"/>
      <c r="L26" s="113"/>
      <c r="M26" s="113"/>
      <c r="N26" s="114"/>
      <c r="O26" s="11"/>
      <c r="P26" s="84"/>
    </row>
    <row r="27" spans="1:16" ht="17" customHeight="1">
      <c r="A27" s="112"/>
      <c r="B27" s="113"/>
      <c r="C27" s="112"/>
      <c r="D27" s="113"/>
      <c r="E27" s="112"/>
      <c r="F27" s="112"/>
      <c r="G27" s="113"/>
      <c r="H27" s="113"/>
      <c r="I27" s="113"/>
      <c r="J27" s="113"/>
      <c r="K27" s="113"/>
      <c r="L27" s="113"/>
      <c r="M27" s="113"/>
      <c r="N27" s="114"/>
      <c r="O27" s="11"/>
      <c r="P27" s="84"/>
    </row>
    <row r="28" spans="1:16" ht="17" customHeight="1">
      <c r="A28" s="112"/>
      <c r="B28" s="113"/>
      <c r="C28" s="112"/>
      <c r="D28" s="113"/>
      <c r="E28" s="112"/>
      <c r="F28" s="112"/>
      <c r="G28" s="113"/>
      <c r="H28" s="113"/>
      <c r="I28" s="113"/>
      <c r="J28" s="113"/>
      <c r="K28" s="113"/>
      <c r="L28" s="113"/>
      <c r="M28" s="113"/>
      <c r="N28" s="114"/>
      <c r="O28" s="11"/>
      <c r="P28" s="84"/>
    </row>
    <row r="29" spans="1:16" ht="17" customHeight="1">
      <c r="A29" s="112"/>
      <c r="B29" s="113"/>
      <c r="C29" s="112"/>
      <c r="D29" s="113"/>
      <c r="E29" s="112"/>
      <c r="F29" s="112"/>
      <c r="G29" s="113"/>
      <c r="H29" s="113"/>
      <c r="I29" s="113"/>
      <c r="J29" s="113"/>
      <c r="K29" s="113"/>
      <c r="L29" s="113"/>
      <c r="M29" s="113"/>
      <c r="N29" s="114"/>
      <c r="O29" s="11"/>
      <c r="P29" s="84"/>
    </row>
    <row r="30" spans="1:16" ht="17" customHeight="1">
      <c r="A30" s="62" t="s">
        <v>135</v>
      </c>
      <c r="L30" s="90"/>
      <c r="P30" s="59"/>
    </row>
    <row r="31" spans="1:16" ht="17" customHeight="1">
      <c r="L31" s="90"/>
      <c r="P31" s="59"/>
    </row>
    <row r="32" spans="1:16" ht="17" customHeight="1">
      <c r="A32" s="58" t="s">
        <v>156</v>
      </c>
      <c r="L32" s="90"/>
      <c r="P32" s="59"/>
    </row>
    <row r="33" spans="1:16" ht="17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P33" s="59"/>
    </row>
    <row r="34" spans="1:16" ht="17" customHeight="1">
      <c r="A34" s="77" t="s">
        <v>16</v>
      </c>
      <c r="B34" s="176" t="s">
        <v>6</v>
      </c>
      <c r="C34" s="176" t="s">
        <v>7</v>
      </c>
      <c r="D34" s="176" t="s">
        <v>8</v>
      </c>
      <c r="E34" s="176" t="s">
        <v>9</v>
      </c>
      <c r="F34" s="176" t="s">
        <v>10</v>
      </c>
      <c r="G34" s="176" t="s">
        <v>0</v>
      </c>
      <c r="H34" s="176" t="s">
        <v>1</v>
      </c>
      <c r="I34" s="176" t="s">
        <v>2</v>
      </c>
      <c r="J34" s="176" t="s">
        <v>3</v>
      </c>
      <c r="K34" s="176" t="s">
        <v>4</v>
      </c>
      <c r="L34" s="176" t="s">
        <v>5</v>
      </c>
      <c r="M34" s="176" t="s">
        <v>108</v>
      </c>
      <c r="N34" s="176" t="s">
        <v>104</v>
      </c>
      <c r="O34" s="176" t="s">
        <v>17</v>
      </c>
      <c r="P34" s="59"/>
    </row>
    <row r="35" spans="1:16" ht="17" customHeight="1">
      <c r="A35" s="78" t="s">
        <v>19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59"/>
    </row>
    <row r="36" spans="1:16" ht="23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</row>
    <row r="37" spans="1:16" ht="23" customHeight="1">
      <c r="A37" s="105" t="s">
        <v>94</v>
      </c>
      <c r="B37" s="106"/>
      <c r="C37" s="105">
        <v>7</v>
      </c>
      <c r="D37" s="106"/>
      <c r="E37" s="106"/>
      <c r="F37" s="106"/>
      <c r="G37" s="106"/>
      <c r="H37" s="106"/>
      <c r="I37" s="106"/>
      <c r="J37" s="105">
        <v>7</v>
      </c>
      <c r="K37" s="106"/>
      <c r="L37" s="106"/>
      <c r="M37" s="105">
        <v>3</v>
      </c>
      <c r="N37" s="107">
        <v>17</v>
      </c>
      <c r="O37" s="105"/>
    </row>
    <row r="38" spans="1:16" ht="23" customHeight="1">
      <c r="A38" s="105" t="s">
        <v>95</v>
      </c>
      <c r="B38" s="106"/>
      <c r="C38" s="105">
        <v>2</v>
      </c>
      <c r="D38" s="106"/>
      <c r="E38" s="105">
        <f>7+3</f>
        <v>10</v>
      </c>
      <c r="F38" s="106"/>
      <c r="G38" s="106"/>
      <c r="H38" s="105">
        <v>4</v>
      </c>
      <c r="I38" s="106"/>
      <c r="J38" s="105">
        <v>3</v>
      </c>
      <c r="K38" s="106"/>
      <c r="L38" s="106"/>
      <c r="M38" s="105">
        <v>2</v>
      </c>
      <c r="N38" s="107">
        <v>21</v>
      </c>
      <c r="O38" s="105"/>
    </row>
    <row r="39" spans="1:16" ht="23" customHeight="1">
      <c r="A39" s="105" t="s">
        <v>96</v>
      </c>
      <c r="B39" s="106"/>
      <c r="C39" s="106"/>
      <c r="D39" s="106"/>
      <c r="E39" s="105">
        <f>5+2</f>
        <v>7</v>
      </c>
      <c r="F39" s="106"/>
      <c r="G39" s="106"/>
      <c r="H39" s="105">
        <v>1</v>
      </c>
      <c r="I39" s="106"/>
      <c r="J39" s="105">
        <v>4</v>
      </c>
      <c r="K39" s="105">
        <f>4+1</f>
        <v>5</v>
      </c>
      <c r="L39" s="106"/>
      <c r="M39" s="105">
        <v>1</v>
      </c>
      <c r="N39" s="107">
        <v>18</v>
      </c>
      <c r="O39" s="105"/>
    </row>
    <row r="40" spans="1:16" ht="23" customHeight="1">
      <c r="A40" s="105" t="s">
        <v>97</v>
      </c>
      <c r="B40" s="105">
        <v>1</v>
      </c>
      <c r="C40" s="105">
        <v>3</v>
      </c>
      <c r="D40" s="106"/>
      <c r="E40" s="105">
        <v>4</v>
      </c>
      <c r="F40" s="105">
        <v>2</v>
      </c>
      <c r="G40" s="106"/>
      <c r="H40" s="105">
        <v>2</v>
      </c>
      <c r="I40" s="106"/>
      <c r="J40" s="106"/>
      <c r="K40" s="105">
        <v>2</v>
      </c>
      <c r="L40" s="106"/>
      <c r="M40" s="106"/>
      <c r="N40" s="107">
        <v>14</v>
      </c>
      <c r="O40" s="105"/>
    </row>
    <row r="41" spans="1:16" ht="23" customHeight="1">
      <c r="A41" s="105" t="s">
        <v>98</v>
      </c>
      <c r="B41" s="105">
        <v>5</v>
      </c>
      <c r="C41" s="106"/>
      <c r="D41" s="106"/>
      <c r="E41" s="106"/>
      <c r="F41" s="105">
        <v>5</v>
      </c>
      <c r="G41" s="106"/>
      <c r="H41" s="106"/>
      <c r="I41" s="106"/>
      <c r="J41" s="105">
        <v>2</v>
      </c>
      <c r="K41" s="105">
        <v>5</v>
      </c>
      <c r="L41" s="106"/>
      <c r="M41" s="105">
        <v>5</v>
      </c>
      <c r="N41" s="107">
        <v>22</v>
      </c>
      <c r="O41" s="105"/>
    </row>
    <row r="42" spans="1:16" ht="23" customHeight="1">
      <c r="A42" s="105" t="s">
        <v>99</v>
      </c>
      <c r="B42" s="105">
        <f>7+3</f>
        <v>10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5">
        <v>4</v>
      </c>
      <c r="N42" s="107">
        <v>14</v>
      </c>
      <c r="O42" s="105"/>
    </row>
    <row r="43" spans="1:16" ht="17" customHeight="1">
      <c r="A43" s="105" t="s">
        <v>100</v>
      </c>
      <c r="B43" s="106"/>
      <c r="C43" s="106"/>
      <c r="D43" s="106"/>
      <c r="E43" s="106"/>
      <c r="F43" s="105">
        <v>3</v>
      </c>
      <c r="G43" s="106"/>
      <c r="H43" s="106"/>
      <c r="I43" s="106"/>
      <c r="J43" s="106"/>
      <c r="K43" s="106"/>
      <c r="L43" s="106"/>
      <c r="M43" s="106"/>
      <c r="N43" s="107">
        <v>3</v>
      </c>
      <c r="O43" s="105"/>
    </row>
    <row r="44" spans="1:16" ht="17" customHeight="1">
      <c r="A44" s="105" t="s">
        <v>101</v>
      </c>
      <c r="B44" s="106"/>
      <c r="C44" s="105">
        <v>1</v>
      </c>
      <c r="D44" s="106"/>
      <c r="E44" s="106"/>
      <c r="F44" s="105">
        <v>7</v>
      </c>
      <c r="G44" s="106"/>
      <c r="H44" s="106"/>
      <c r="I44" s="106"/>
      <c r="J44" s="105">
        <v>5</v>
      </c>
      <c r="K44" s="105">
        <v>3</v>
      </c>
      <c r="L44" s="106"/>
      <c r="M44" s="106"/>
      <c r="N44" s="107">
        <v>16</v>
      </c>
      <c r="O44" s="111"/>
    </row>
    <row r="45" spans="1:16" ht="17" customHeight="1">
      <c r="A45" s="105" t="s">
        <v>105</v>
      </c>
      <c r="B45" s="105">
        <v>4</v>
      </c>
      <c r="C45" s="106"/>
      <c r="D45" s="106"/>
      <c r="E45" s="105">
        <v>1</v>
      </c>
      <c r="F45" s="106"/>
      <c r="G45" s="106"/>
      <c r="H45" s="105">
        <v>7</v>
      </c>
      <c r="I45" s="106"/>
      <c r="J45" s="106"/>
      <c r="K45" s="106"/>
      <c r="L45" s="106"/>
      <c r="M45" s="105">
        <v>7</v>
      </c>
      <c r="N45" s="107">
        <v>19</v>
      </c>
      <c r="O45" s="105"/>
    </row>
    <row r="46" spans="1:16" ht="17" customHeight="1">
      <c r="A46" s="105" t="s">
        <v>107</v>
      </c>
      <c r="B46" s="106"/>
      <c r="C46" s="106"/>
      <c r="D46" s="106"/>
      <c r="E46" s="106"/>
      <c r="F46" s="106"/>
      <c r="G46" s="106"/>
      <c r="H46" s="105">
        <v>3</v>
      </c>
      <c r="I46" s="106"/>
      <c r="J46" s="106"/>
      <c r="K46" s="106"/>
      <c r="L46" s="106"/>
      <c r="M46" s="106"/>
      <c r="N46" s="107">
        <v>3</v>
      </c>
      <c r="O46" s="105"/>
    </row>
    <row r="47" spans="1:16" ht="17" customHeight="1">
      <c r="A47" s="105" t="s">
        <v>164</v>
      </c>
      <c r="B47" s="105">
        <v>2</v>
      </c>
      <c r="C47" s="105">
        <f>5+4</f>
        <v>9</v>
      </c>
      <c r="D47" s="106"/>
      <c r="E47" s="106"/>
      <c r="F47" s="105">
        <f>4+1</f>
        <v>5</v>
      </c>
      <c r="G47" s="106"/>
      <c r="H47" s="105">
        <v>5</v>
      </c>
      <c r="I47" s="106"/>
      <c r="J47" s="105">
        <v>1</v>
      </c>
      <c r="K47" s="105">
        <v>7</v>
      </c>
      <c r="L47" s="106"/>
      <c r="M47" s="106"/>
      <c r="N47" s="107">
        <v>29</v>
      </c>
      <c r="O47" s="111"/>
    </row>
  </sheetData>
  <mergeCells count="29">
    <mergeCell ref="L34:L35"/>
    <mergeCell ref="M34:M35"/>
    <mergeCell ref="N34:N35"/>
    <mergeCell ref="O34:O35"/>
    <mergeCell ref="G34:G35"/>
    <mergeCell ref="H34:H35"/>
    <mergeCell ref="I34:I35"/>
    <mergeCell ref="J34:J35"/>
    <mergeCell ref="K34:K35"/>
    <mergeCell ref="B34:B35"/>
    <mergeCell ref="C34:C35"/>
    <mergeCell ref="D34:D35"/>
    <mergeCell ref="E34:E35"/>
    <mergeCell ref="F34:F35"/>
    <mergeCell ref="G2:G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5" workbookViewId="0">
      <selection activeCell="A38" sqref="A38:M48"/>
    </sheetView>
  </sheetViews>
  <sheetFormatPr defaultRowHeight="17"/>
  <sheetData>
    <row r="1" spans="1:16" ht="138">
      <c r="A1" s="58" t="s">
        <v>109</v>
      </c>
    </row>
    <row r="2" spans="1:16">
      <c r="A2" s="77" t="s">
        <v>16</v>
      </c>
      <c r="B2" s="176" t="s">
        <v>6</v>
      </c>
      <c r="C2" s="176" t="s">
        <v>7</v>
      </c>
      <c r="D2" s="176" t="s">
        <v>8</v>
      </c>
      <c r="E2" s="176" t="s">
        <v>9</v>
      </c>
      <c r="F2" s="176" t="s">
        <v>10</v>
      </c>
      <c r="G2" s="176" t="s">
        <v>0</v>
      </c>
      <c r="H2" s="176" t="s">
        <v>1</v>
      </c>
      <c r="I2" s="176" t="s">
        <v>2</v>
      </c>
      <c r="J2" s="176" t="s">
        <v>3</v>
      </c>
      <c r="K2" s="176" t="s">
        <v>4</v>
      </c>
      <c r="L2" s="91" t="s">
        <v>2</v>
      </c>
      <c r="M2" s="77" t="s">
        <v>111</v>
      </c>
      <c r="N2" s="176" t="s">
        <v>104</v>
      </c>
      <c r="O2" s="176" t="s">
        <v>17</v>
      </c>
      <c r="P2" s="176" t="s">
        <v>18</v>
      </c>
    </row>
    <row r="3" spans="1:16">
      <c r="A3" s="78" t="s">
        <v>19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92" t="s">
        <v>110</v>
      </c>
      <c r="M3" s="78" t="s">
        <v>110</v>
      </c>
      <c r="N3" s="177"/>
      <c r="O3" s="177"/>
      <c r="P3" s="177"/>
    </row>
    <row r="4" spans="1:16" ht="17" customHeight="1">
      <c r="A4" s="105" t="s">
        <v>112</v>
      </c>
      <c r="B4" s="106"/>
      <c r="C4" s="106"/>
      <c r="D4" s="106"/>
      <c r="E4" s="105">
        <v>2</v>
      </c>
      <c r="F4" s="106"/>
      <c r="G4" s="106"/>
      <c r="H4" s="106"/>
      <c r="I4" s="106"/>
      <c r="J4" s="106"/>
      <c r="K4" s="106"/>
      <c r="L4" s="106"/>
      <c r="M4" s="106"/>
      <c r="N4" s="107">
        <v>2</v>
      </c>
      <c r="O4" s="105"/>
      <c r="P4" s="78"/>
    </row>
    <row r="5" spans="1:16" ht="17" customHeight="1">
      <c r="A5" s="105" t="s">
        <v>113</v>
      </c>
      <c r="B5" s="106"/>
      <c r="C5" s="106"/>
      <c r="D5" s="106"/>
      <c r="E5" s="105">
        <f>5+4</f>
        <v>9</v>
      </c>
      <c r="F5" s="105">
        <v>3</v>
      </c>
      <c r="G5" s="106"/>
      <c r="H5" s="106"/>
      <c r="I5" s="106"/>
      <c r="J5" s="106"/>
      <c r="K5" s="106"/>
      <c r="L5" s="106"/>
      <c r="M5" s="105">
        <v>1</v>
      </c>
      <c r="N5" s="107">
        <v>13</v>
      </c>
      <c r="O5" s="105"/>
      <c r="P5" s="78"/>
    </row>
    <row r="6" spans="1:16" ht="17" customHeight="1">
      <c r="A6" s="105" t="s">
        <v>114</v>
      </c>
      <c r="B6" s="106"/>
      <c r="C6" s="106"/>
      <c r="D6" s="106"/>
      <c r="E6" s="106"/>
      <c r="F6" s="106"/>
      <c r="G6" s="106"/>
      <c r="H6" s="105">
        <f>5+1</f>
        <v>6</v>
      </c>
      <c r="I6" s="106"/>
      <c r="J6" s="106"/>
      <c r="K6" s="106"/>
      <c r="L6" s="106"/>
      <c r="M6" s="106"/>
      <c r="N6" s="107">
        <v>6</v>
      </c>
      <c r="O6" s="105"/>
      <c r="P6" s="78"/>
    </row>
    <row r="7" spans="1:16" ht="23" customHeight="1">
      <c r="A7" s="105" t="s">
        <v>115</v>
      </c>
      <c r="B7" s="105">
        <v>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>
        <v>7</v>
      </c>
      <c r="O7" s="105"/>
      <c r="P7" s="78"/>
    </row>
    <row r="8" spans="1:16" ht="17" customHeight="1">
      <c r="A8" s="105" t="s">
        <v>116</v>
      </c>
      <c r="B8" s="106"/>
      <c r="C8" s="105">
        <v>2</v>
      </c>
      <c r="D8" s="106"/>
      <c r="E8" s="105">
        <v>1</v>
      </c>
      <c r="F8" s="105">
        <f>7+5</f>
        <v>12</v>
      </c>
      <c r="G8" s="106"/>
      <c r="H8" s="105">
        <v>3</v>
      </c>
      <c r="I8" s="106"/>
      <c r="J8" s="105">
        <f>5+2</f>
        <v>7</v>
      </c>
      <c r="K8" s="105">
        <v>7</v>
      </c>
      <c r="L8" s="106"/>
      <c r="M8" s="105">
        <v>3</v>
      </c>
      <c r="N8" s="107">
        <v>35</v>
      </c>
      <c r="O8" s="105"/>
      <c r="P8" s="78"/>
    </row>
    <row r="9" spans="1:16" ht="17" customHeight="1">
      <c r="A9" s="105" t="s">
        <v>117</v>
      </c>
      <c r="B9" s="106"/>
      <c r="C9" s="105">
        <v>1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>
        <v>1</v>
      </c>
      <c r="O9" s="105"/>
      <c r="P9" s="78"/>
    </row>
    <row r="10" spans="1:16" ht="23" customHeight="1">
      <c r="A10" s="105" t="s">
        <v>118</v>
      </c>
      <c r="B10" s="106"/>
      <c r="C10" s="105">
        <f>7+3</f>
        <v>10</v>
      </c>
      <c r="D10" s="106"/>
      <c r="E10" s="106"/>
      <c r="F10" s="106"/>
      <c r="G10" s="106"/>
      <c r="H10" s="105">
        <v>2</v>
      </c>
      <c r="I10" s="106"/>
      <c r="J10" s="106"/>
      <c r="K10" s="106"/>
      <c r="L10" s="106"/>
      <c r="M10" s="105">
        <v>2</v>
      </c>
      <c r="N10" s="107">
        <v>14</v>
      </c>
      <c r="O10" s="105"/>
      <c r="P10" s="111"/>
    </row>
    <row r="11" spans="1:16" ht="23" customHeight="1">
      <c r="A11" s="105" t="s">
        <v>119</v>
      </c>
      <c r="B11" s="106"/>
      <c r="C11" s="106"/>
      <c r="D11" s="106"/>
      <c r="E11" s="106"/>
      <c r="F11" s="105">
        <v>1</v>
      </c>
      <c r="G11" s="106"/>
      <c r="H11" s="106"/>
      <c r="I11" s="106"/>
      <c r="J11" s="106"/>
      <c r="K11" s="105">
        <v>3</v>
      </c>
      <c r="L11" s="106"/>
      <c r="M11" s="106"/>
      <c r="N11" s="107">
        <v>4</v>
      </c>
      <c r="O11" s="111"/>
      <c r="P11" s="111"/>
    </row>
    <row r="12" spans="1:16" ht="23" customHeight="1">
      <c r="A12" s="105" t="s">
        <v>120</v>
      </c>
      <c r="B12" s="105">
        <v>3</v>
      </c>
      <c r="C12" s="106"/>
      <c r="D12" s="106"/>
      <c r="E12" s="106"/>
      <c r="F12" s="105">
        <v>2</v>
      </c>
      <c r="G12" s="106"/>
      <c r="H12" s="105">
        <v>4</v>
      </c>
      <c r="I12" s="106"/>
      <c r="J12" s="105">
        <v>3</v>
      </c>
      <c r="K12" s="106"/>
      <c r="L12" s="106"/>
      <c r="M12" s="105">
        <v>4</v>
      </c>
      <c r="N12" s="107">
        <v>16</v>
      </c>
      <c r="O12" s="105"/>
      <c r="P12" s="111"/>
    </row>
    <row r="13" spans="1:16" ht="23" customHeight="1">
      <c r="A13" s="105" t="s">
        <v>121</v>
      </c>
      <c r="B13" s="105">
        <f>5+4</f>
        <v>9</v>
      </c>
      <c r="C13" s="105">
        <v>5</v>
      </c>
      <c r="D13" s="106"/>
      <c r="E13" s="105">
        <v>7</v>
      </c>
      <c r="F13" s="105">
        <v>4</v>
      </c>
      <c r="G13" s="106"/>
      <c r="H13" s="106"/>
      <c r="I13" s="106"/>
      <c r="J13" s="105">
        <f>7+4</f>
        <v>11</v>
      </c>
      <c r="K13" s="105">
        <f>5+4</f>
        <v>9</v>
      </c>
      <c r="L13" s="106"/>
      <c r="M13" s="105">
        <v>7</v>
      </c>
      <c r="N13" s="107">
        <v>52</v>
      </c>
      <c r="O13" s="105"/>
      <c r="P13" s="111"/>
    </row>
    <row r="14" spans="1:16" ht="23" customHeight="1">
      <c r="A14" s="120" t="s">
        <v>173</v>
      </c>
      <c r="B14" s="121"/>
      <c r="C14" s="120">
        <v>4</v>
      </c>
      <c r="D14" s="121"/>
      <c r="E14" s="120">
        <v>3</v>
      </c>
      <c r="F14" s="121"/>
      <c r="G14" s="121"/>
      <c r="H14" s="120">
        <v>7</v>
      </c>
      <c r="I14" s="121"/>
      <c r="J14" s="120">
        <v>1</v>
      </c>
      <c r="K14" s="120">
        <f>2+1</f>
        <v>3</v>
      </c>
      <c r="L14" s="121"/>
      <c r="M14" s="120">
        <v>5</v>
      </c>
      <c r="N14" s="122">
        <v>23</v>
      </c>
      <c r="O14" s="123"/>
      <c r="P14" s="111"/>
    </row>
    <row r="15" spans="1:16" ht="23" customHeight="1">
      <c r="A15" s="94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9"/>
      <c r="P15" s="111"/>
    </row>
    <row r="16" spans="1:16" ht="23" customHeight="1">
      <c r="A16" s="94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9"/>
      <c r="P16" s="111"/>
    </row>
    <row r="17" spans="1:16" ht="23" customHeight="1">
      <c r="A17" s="94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111"/>
    </row>
    <row r="18" spans="1:16" ht="23" customHeight="1">
      <c r="A18" s="9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11"/>
    </row>
    <row r="19" spans="1:16" ht="23" customHeight="1">
      <c r="A19" s="94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11"/>
    </row>
    <row r="20" spans="1:16" ht="23" customHeight="1">
      <c r="A20" s="94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111"/>
    </row>
    <row r="21" spans="1:16" ht="23" customHeight="1">
      <c r="A21" s="94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1"/>
    </row>
    <row r="22" spans="1:16" ht="23" customHeight="1">
      <c r="A22" s="94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111"/>
    </row>
    <row r="23" spans="1:16" ht="23" customHeight="1">
      <c r="A23" s="94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11"/>
    </row>
    <row r="24" spans="1:16" ht="23" customHeight="1">
      <c r="A24" s="94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111"/>
    </row>
    <row r="25" spans="1:16" ht="23" customHeight="1">
      <c r="A25" s="94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11"/>
    </row>
    <row r="26" spans="1:16" ht="23" customHeight="1">
      <c r="A26" s="94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11"/>
    </row>
    <row r="27" spans="1:16" ht="17" customHeight="1">
      <c r="A27" s="176"/>
      <c r="B27" s="178"/>
      <c r="C27" s="77"/>
      <c r="D27" s="178"/>
      <c r="E27" s="178"/>
      <c r="F27" s="77"/>
      <c r="G27" s="77"/>
      <c r="H27" s="77"/>
      <c r="I27" s="77"/>
      <c r="J27" s="77"/>
      <c r="K27" s="77"/>
      <c r="L27" s="91"/>
      <c r="M27" s="77"/>
      <c r="N27" s="77"/>
      <c r="O27" s="180"/>
      <c r="P27" s="176"/>
    </row>
    <row r="28" spans="1:16" ht="23">
      <c r="A28" s="177"/>
      <c r="B28" s="179"/>
      <c r="C28" s="81"/>
      <c r="D28" s="179"/>
      <c r="E28" s="179"/>
      <c r="F28" s="81"/>
      <c r="G28" s="81"/>
      <c r="H28" s="81"/>
      <c r="I28" s="81"/>
      <c r="J28" s="81"/>
      <c r="K28" s="81"/>
      <c r="L28" s="93"/>
      <c r="M28" s="81"/>
      <c r="N28" s="81"/>
      <c r="O28" s="181"/>
      <c r="P28" s="177"/>
    </row>
    <row r="29" spans="1:16">
      <c r="L29" s="90"/>
    </row>
    <row r="30" spans="1:16" ht="18">
      <c r="A30" s="63"/>
      <c r="L30" s="90"/>
    </row>
    <row r="31" spans="1:16">
      <c r="L31" s="90"/>
    </row>
    <row r="32" spans="1:16" ht="18">
      <c r="A32" s="62" t="s">
        <v>135</v>
      </c>
      <c r="L32" s="90"/>
    </row>
    <row r="33" spans="1:16">
      <c r="L33" s="90"/>
    </row>
    <row r="34" spans="1:16" ht="138">
      <c r="A34" s="58" t="s">
        <v>122</v>
      </c>
      <c r="L34" s="90"/>
    </row>
    <row r="35" spans="1:16">
      <c r="A35" s="77" t="s">
        <v>16</v>
      </c>
      <c r="B35" s="176" t="s">
        <v>6</v>
      </c>
      <c r="C35" s="176" t="s">
        <v>7</v>
      </c>
      <c r="D35" s="176" t="s">
        <v>8</v>
      </c>
      <c r="E35" s="176" t="s">
        <v>9</v>
      </c>
      <c r="F35" s="176" t="s">
        <v>10</v>
      </c>
      <c r="G35" s="176" t="s">
        <v>0</v>
      </c>
      <c r="H35" s="176" t="s">
        <v>1</v>
      </c>
      <c r="I35" s="176" t="s">
        <v>2</v>
      </c>
      <c r="J35" s="176" t="s">
        <v>3</v>
      </c>
      <c r="K35" s="176" t="s">
        <v>4</v>
      </c>
      <c r="L35" s="91" t="s">
        <v>111</v>
      </c>
      <c r="M35" s="77" t="s">
        <v>2</v>
      </c>
      <c r="N35" s="176" t="s">
        <v>104</v>
      </c>
      <c r="O35" s="176" t="s">
        <v>17</v>
      </c>
      <c r="P35" s="176" t="s">
        <v>18</v>
      </c>
    </row>
    <row r="36" spans="1:16">
      <c r="A36" s="78" t="s">
        <v>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92" t="s">
        <v>110</v>
      </c>
      <c r="M36" s="78" t="s">
        <v>137</v>
      </c>
      <c r="N36" s="177"/>
      <c r="O36" s="177"/>
      <c r="P36" s="177"/>
    </row>
    <row r="37" spans="1:16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9"/>
    </row>
    <row r="38" spans="1:16" ht="23" customHeight="1">
      <c r="A38" s="105" t="s">
        <v>112</v>
      </c>
      <c r="B38" s="106"/>
      <c r="C38" s="105">
        <v>4</v>
      </c>
      <c r="D38" s="106"/>
      <c r="E38" s="105">
        <v>2</v>
      </c>
      <c r="F38" s="105">
        <f>4+2</f>
        <v>6</v>
      </c>
      <c r="G38" s="106"/>
      <c r="H38" s="106"/>
      <c r="I38" s="106"/>
      <c r="J38" s="106"/>
      <c r="K38" s="106"/>
      <c r="L38" s="106"/>
      <c r="M38" s="106"/>
      <c r="N38" s="107">
        <v>12</v>
      </c>
      <c r="O38" s="105"/>
      <c r="P38" s="78"/>
    </row>
    <row r="39" spans="1:16" ht="23" customHeight="1">
      <c r="A39" s="105" t="s">
        <v>113</v>
      </c>
      <c r="B39" s="106"/>
      <c r="C39" s="106"/>
      <c r="D39" s="106"/>
      <c r="E39" s="106"/>
      <c r="F39" s="106"/>
      <c r="G39" s="106"/>
      <c r="H39" s="105">
        <v>4</v>
      </c>
      <c r="I39" s="106"/>
      <c r="J39" s="106"/>
      <c r="K39" s="105">
        <v>3</v>
      </c>
      <c r="L39" s="106"/>
      <c r="M39" s="105">
        <v>1</v>
      </c>
      <c r="N39" s="107">
        <v>8</v>
      </c>
      <c r="O39" s="105"/>
      <c r="P39" s="78"/>
    </row>
    <row r="40" spans="1:16" ht="23" customHeight="1">
      <c r="A40" s="105" t="s">
        <v>114</v>
      </c>
      <c r="B40" s="106"/>
      <c r="C40" s="105">
        <v>2</v>
      </c>
      <c r="D40" s="106"/>
      <c r="E40" s="105">
        <v>1</v>
      </c>
      <c r="F40" s="106"/>
      <c r="G40" s="106"/>
      <c r="H40" s="106"/>
      <c r="I40" s="106"/>
      <c r="J40" s="106"/>
      <c r="K40" s="106"/>
      <c r="L40" s="106"/>
      <c r="M40" s="106"/>
      <c r="N40" s="107">
        <v>3</v>
      </c>
      <c r="O40" s="105"/>
      <c r="P40" s="78"/>
    </row>
    <row r="41" spans="1:16" ht="23" customHeight="1">
      <c r="A41" s="105" t="s">
        <v>115</v>
      </c>
      <c r="B41" s="106"/>
      <c r="C41" s="106"/>
      <c r="D41" s="106"/>
      <c r="E41" s="105">
        <v>5</v>
      </c>
      <c r="F41" s="106"/>
      <c r="G41" s="106"/>
      <c r="H41" s="106"/>
      <c r="I41" s="106"/>
      <c r="J41" s="106"/>
      <c r="K41" s="106"/>
      <c r="L41" s="106"/>
      <c r="M41" s="105">
        <v>2</v>
      </c>
      <c r="N41" s="107">
        <v>7</v>
      </c>
      <c r="O41" s="105"/>
      <c r="P41" s="78"/>
    </row>
    <row r="42" spans="1:16" ht="17" customHeight="1">
      <c r="A42" s="105" t="s">
        <v>116</v>
      </c>
      <c r="B42" s="106"/>
      <c r="C42" s="105">
        <v>3</v>
      </c>
      <c r="D42" s="106"/>
      <c r="E42" s="106"/>
      <c r="F42" s="106"/>
      <c r="G42" s="106"/>
      <c r="H42" s="105">
        <v>7</v>
      </c>
      <c r="I42" s="106"/>
      <c r="J42" s="106"/>
      <c r="K42" s="106"/>
      <c r="L42" s="106"/>
      <c r="M42" s="105">
        <v>3</v>
      </c>
      <c r="N42" s="107">
        <v>13</v>
      </c>
      <c r="O42" s="105"/>
      <c r="P42" s="78"/>
    </row>
    <row r="43" spans="1:16" ht="23" customHeight="1">
      <c r="A43" s="105" t="s">
        <v>117</v>
      </c>
      <c r="B43" s="106"/>
      <c r="C43" s="106"/>
      <c r="D43" s="106"/>
      <c r="E43" s="106"/>
      <c r="F43" s="105">
        <v>1</v>
      </c>
      <c r="G43" s="106"/>
      <c r="H43" s="106"/>
      <c r="I43" s="106"/>
      <c r="J43" s="106"/>
      <c r="K43" s="106"/>
      <c r="L43" s="106"/>
      <c r="M43" s="106"/>
      <c r="N43" s="107">
        <v>1</v>
      </c>
      <c r="O43" s="105"/>
      <c r="P43" s="78"/>
    </row>
    <row r="44" spans="1:16" ht="17" customHeight="1">
      <c r="A44" s="105" t="s">
        <v>118</v>
      </c>
      <c r="B44" s="106"/>
      <c r="C44" s="106"/>
      <c r="D44" s="106"/>
      <c r="E44" s="105">
        <v>3</v>
      </c>
      <c r="F44" s="105">
        <v>5</v>
      </c>
      <c r="G44" s="106"/>
      <c r="H44" s="106"/>
      <c r="I44" s="106"/>
      <c r="J44" s="105">
        <f>5+1</f>
        <v>6</v>
      </c>
      <c r="K44" s="105">
        <v>1</v>
      </c>
      <c r="L44" s="106"/>
      <c r="M44" s="106"/>
      <c r="N44" s="107">
        <v>15</v>
      </c>
      <c r="O44" s="105"/>
    </row>
    <row r="45" spans="1:16" ht="17" customHeight="1">
      <c r="A45" s="105" t="s">
        <v>119</v>
      </c>
      <c r="B45" s="106"/>
      <c r="C45" s="106"/>
      <c r="D45" s="106"/>
      <c r="E45" s="106"/>
      <c r="F45" s="105">
        <v>3</v>
      </c>
      <c r="G45" s="106"/>
      <c r="H45" s="106"/>
      <c r="I45" s="106"/>
      <c r="J45" s="106"/>
      <c r="K45" s="106"/>
      <c r="L45" s="106"/>
      <c r="M45" s="106"/>
      <c r="N45" s="107">
        <v>3</v>
      </c>
      <c r="O45" s="111"/>
    </row>
    <row r="46" spans="1:16" ht="17" customHeight="1">
      <c r="A46" s="105" t="s">
        <v>120</v>
      </c>
      <c r="B46" s="105">
        <f>7+3</f>
        <v>10</v>
      </c>
      <c r="C46" s="105">
        <v>7</v>
      </c>
      <c r="D46" s="106"/>
      <c r="E46" s="105">
        <v>4</v>
      </c>
      <c r="F46" s="106"/>
      <c r="G46" s="106"/>
      <c r="H46" s="105">
        <v>5</v>
      </c>
      <c r="I46" s="106"/>
      <c r="J46" s="105">
        <f>7+2</f>
        <v>9</v>
      </c>
      <c r="K46" s="105">
        <f>5+4</f>
        <v>9</v>
      </c>
      <c r="L46" s="106"/>
      <c r="M46" s="105">
        <v>7</v>
      </c>
      <c r="N46" s="107">
        <v>51</v>
      </c>
      <c r="O46" s="105"/>
    </row>
    <row r="47" spans="1:16" ht="17" customHeight="1">
      <c r="A47" s="105" t="s">
        <v>121</v>
      </c>
      <c r="B47" s="105">
        <f>5+4</f>
        <v>9</v>
      </c>
      <c r="C47" s="105">
        <v>1</v>
      </c>
      <c r="D47" s="106"/>
      <c r="E47" s="105">
        <v>7</v>
      </c>
      <c r="F47" s="105">
        <v>7</v>
      </c>
      <c r="G47" s="106"/>
      <c r="H47" s="105">
        <v>3</v>
      </c>
      <c r="I47" s="106"/>
      <c r="J47" s="106"/>
      <c r="K47" s="106"/>
      <c r="L47" s="106"/>
      <c r="M47" s="105">
        <v>5</v>
      </c>
      <c r="N47" s="107">
        <v>32</v>
      </c>
      <c r="O47" s="105"/>
    </row>
    <row r="48" spans="1:16" ht="17" customHeight="1">
      <c r="A48" s="105" t="s">
        <v>173</v>
      </c>
      <c r="B48" s="106"/>
      <c r="C48" s="105">
        <v>5</v>
      </c>
      <c r="D48" s="106"/>
      <c r="E48" s="106"/>
      <c r="F48" s="106"/>
      <c r="G48" s="106"/>
      <c r="H48" s="105">
        <f>2+1</f>
        <v>3</v>
      </c>
      <c r="I48" s="106"/>
      <c r="J48" s="105">
        <f>4+3</f>
        <v>7</v>
      </c>
      <c r="K48" s="105">
        <f>7+2</f>
        <v>9</v>
      </c>
      <c r="L48" s="106"/>
      <c r="M48" s="105">
        <v>4</v>
      </c>
      <c r="N48" s="107">
        <v>28</v>
      </c>
      <c r="O48" s="111"/>
    </row>
  </sheetData>
  <mergeCells count="32">
    <mergeCell ref="P27:P2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N35:N36"/>
    <mergeCell ref="O35:O36"/>
    <mergeCell ref="P35:P36"/>
    <mergeCell ref="A27:A28"/>
    <mergeCell ref="B27:B28"/>
    <mergeCell ref="D27:D28"/>
    <mergeCell ref="E27:E28"/>
    <mergeCell ref="O27:O28"/>
    <mergeCell ref="B2:B3"/>
    <mergeCell ref="D2:D3"/>
    <mergeCell ref="E2:E3"/>
    <mergeCell ref="F2:F3"/>
    <mergeCell ref="G2:G3"/>
    <mergeCell ref="C2:C3"/>
    <mergeCell ref="O2:O3"/>
    <mergeCell ref="P2:P3"/>
    <mergeCell ref="H2:H3"/>
    <mergeCell ref="I2:I3"/>
    <mergeCell ref="J2:J3"/>
    <mergeCell ref="K2:K3"/>
    <mergeCell ref="N2:N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4" workbookViewId="0">
      <selection activeCell="A38" sqref="A38:M49"/>
    </sheetView>
  </sheetViews>
  <sheetFormatPr defaultRowHeight="17"/>
  <sheetData>
    <row r="1" spans="1:16" ht="138">
      <c r="A1" s="58" t="s">
        <v>123</v>
      </c>
      <c r="L1" s="90"/>
    </row>
    <row r="2" spans="1:16">
      <c r="A2" s="77" t="s">
        <v>16</v>
      </c>
      <c r="B2" s="176" t="s">
        <v>6</v>
      </c>
      <c r="C2" s="176" t="s">
        <v>7</v>
      </c>
      <c r="D2" s="176" t="s">
        <v>8</v>
      </c>
      <c r="E2" s="176" t="s">
        <v>9</v>
      </c>
      <c r="F2" s="176" t="s">
        <v>10</v>
      </c>
      <c r="G2" s="176" t="s">
        <v>0</v>
      </c>
      <c r="H2" s="176" t="s">
        <v>1</v>
      </c>
      <c r="I2" s="176" t="s">
        <v>2</v>
      </c>
      <c r="J2" s="176" t="s">
        <v>3</v>
      </c>
      <c r="K2" s="176" t="s">
        <v>4</v>
      </c>
      <c r="L2" s="91" t="s">
        <v>2</v>
      </c>
      <c r="M2" s="77" t="s">
        <v>111</v>
      </c>
      <c r="N2" s="176" t="s">
        <v>104</v>
      </c>
      <c r="O2" s="176" t="s">
        <v>17</v>
      </c>
      <c r="P2" s="176" t="s">
        <v>18</v>
      </c>
    </row>
    <row r="3" spans="1:16">
      <c r="A3" s="78" t="s">
        <v>19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92" t="s">
        <v>110</v>
      </c>
      <c r="M3" s="78" t="s">
        <v>110</v>
      </c>
      <c r="N3" s="177"/>
      <c r="O3" s="177"/>
      <c r="P3" s="177"/>
    </row>
    <row r="4" spans="1:16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94"/>
    </row>
    <row r="5" spans="1:16" ht="17" customHeight="1">
      <c r="A5" s="105" t="s">
        <v>124</v>
      </c>
      <c r="B5" s="106"/>
      <c r="C5" s="106"/>
      <c r="D5" s="106"/>
      <c r="E5" s="105">
        <v>7</v>
      </c>
      <c r="F5" s="106"/>
      <c r="G5" s="106"/>
      <c r="H5" s="106"/>
      <c r="I5" s="106"/>
      <c r="J5" s="106"/>
      <c r="K5" s="105">
        <v>3</v>
      </c>
      <c r="L5" s="106"/>
      <c r="M5" s="106"/>
      <c r="N5" s="107">
        <v>10</v>
      </c>
      <c r="O5" s="105"/>
      <c r="P5" s="89"/>
    </row>
    <row r="6" spans="1:16" ht="17" customHeight="1">
      <c r="A6" s="105" t="s">
        <v>125</v>
      </c>
      <c r="B6" s="106"/>
      <c r="C6" s="106"/>
      <c r="D6" s="106"/>
      <c r="E6" s="106"/>
      <c r="F6" s="105">
        <f>5+2</f>
        <v>7</v>
      </c>
      <c r="G6" s="106"/>
      <c r="H6" s="105">
        <v>7</v>
      </c>
      <c r="I6" s="106"/>
      <c r="J6" s="106"/>
      <c r="K6" s="106"/>
      <c r="L6" s="106"/>
      <c r="M6" s="106"/>
      <c r="N6" s="107">
        <v>14</v>
      </c>
      <c r="O6" s="105"/>
      <c r="P6" s="78"/>
    </row>
    <row r="7" spans="1:16" ht="23" customHeight="1">
      <c r="A7" s="105" t="s">
        <v>126</v>
      </c>
      <c r="B7" s="105">
        <v>2</v>
      </c>
      <c r="C7" s="106"/>
      <c r="D7" s="106"/>
      <c r="E7" s="106"/>
      <c r="F7" s="105">
        <v>3</v>
      </c>
      <c r="G7" s="106"/>
      <c r="H7" s="106"/>
      <c r="I7" s="106"/>
      <c r="J7" s="106"/>
      <c r="K7" s="106"/>
      <c r="L7" s="106"/>
      <c r="M7" s="106"/>
      <c r="N7" s="107">
        <v>5</v>
      </c>
      <c r="O7" s="105"/>
      <c r="P7" s="78"/>
    </row>
    <row r="8" spans="1:16" ht="17" customHeight="1">
      <c r="A8" s="105" t="s">
        <v>127</v>
      </c>
      <c r="B8" s="106"/>
      <c r="C8" s="106"/>
      <c r="D8" s="106"/>
      <c r="E8" s="105">
        <v>3</v>
      </c>
      <c r="F8" s="105">
        <v>4</v>
      </c>
      <c r="G8" s="106"/>
      <c r="H8" s="106"/>
      <c r="I8" s="106"/>
      <c r="J8" s="105">
        <f>3+1</f>
        <v>4</v>
      </c>
      <c r="K8" s="105">
        <v>1</v>
      </c>
      <c r="L8" s="106"/>
      <c r="M8" s="105">
        <v>3</v>
      </c>
      <c r="N8" s="107">
        <v>15</v>
      </c>
      <c r="O8" s="105"/>
      <c r="P8" s="64"/>
    </row>
    <row r="9" spans="1:16" ht="17" customHeight="1">
      <c r="A9" s="105" t="s">
        <v>128</v>
      </c>
      <c r="B9" s="105">
        <v>5</v>
      </c>
      <c r="C9" s="105">
        <v>1</v>
      </c>
      <c r="D9" s="106"/>
      <c r="E9" s="105">
        <v>1</v>
      </c>
      <c r="F9" s="106"/>
      <c r="G9" s="106"/>
      <c r="H9" s="106"/>
      <c r="I9" s="106"/>
      <c r="J9" s="105">
        <f>7+2</f>
        <v>9</v>
      </c>
      <c r="K9" s="106"/>
      <c r="L9" s="106"/>
      <c r="M9" s="105">
        <v>4</v>
      </c>
      <c r="N9" s="107">
        <v>20</v>
      </c>
      <c r="O9" s="105"/>
      <c r="P9" s="22"/>
    </row>
    <row r="10" spans="1:16" ht="17" customHeight="1">
      <c r="A10" s="105" t="s">
        <v>129</v>
      </c>
      <c r="B10" s="105">
        <v>1</v>
      </c>
      <c r="C10" s="105">
        <v>4</v>
      </c>
      <c r="D10" s="106"/>
      <c r="E10" s="106"/>
      <c r="F10" s="106"/>
      <c r="G10" s="106"/>
      <c r="H10" s="105">
        <v>3</v>
      </c>
      <c r="I10" s="106"/>
      <c r="J10" s="106"/>
      <c r="K10" s="105">
        <v>2</v>
      </c>
      <c r="L10" s="106"/>
      <c r="M10" s="105">
        <v>1</v>
      </c>
      <c r="N10" s="107">
        <v>11</v>
      </c>
      <c r="O10" s="105"/>
      <c r="P10" s="78"/>
    </row>
    <row r="11" spans="1:16" ht="23" customHeight="1">
      <c r="A11" s="105" t="s">
        <v>130</v>
      </c>
      <c r="B11" s="106"/>
      <c r="C11" s="106"/>
      <c r="D11" s="106"/>
      <c r="E11" s="106"/>
      <c r="F11" s="106"/>
      <c r="G11" s="106"/>
      <c r="H11" s="105">
        <v>2</v>
      </c>
      <c r="I11" s="106"/>
      <c r="J11" s="106"/>
      <c r="K11" s="106"/>
      <c r="L11" s="106"/>
      <c r="M11" s="106"/>
      <c r="N11" s="107">
        <v>2</v>
      </c>
      <c r="O11" s="105"/>
      <c r="P11" s="78"/>
    </row>
    <row r="12" spans="1:16" ht="23" customHeight="1">
      <c r="A12" s="105" t="s">
        <v>131</v>
      </c>
      <c r="B12" s="106"/>
      <c r="C12" s="105">
        <v>3</v>
      </c>
      <c r="D12" s="106"/>
      <c r="E12" s="106"/>
      <c r="F12" s="106"/>
      <c r="G12" s="106"/>
      <c r="H12" s="105">
        <v>1</v>
      </c>
      <c r="I12" s="106"/>
      <c r="J12" s="106"/>
      <c r="K12" s="106"/>
      <c r="L12" s="106"/>
      <c r="M12" s="106"/>
      <c r="N12" s="107">
        <v>4</v>
      </c>
      <c r="O12" s="111"/>
      <c r="P12" s="111"/>
    </row>
    <row r="13" spans="1:16" ht="23" customHeight="1">
      <c r="A13" s="105" t="s">
        <v>132</v>
      </c>
      <c r="B13" s="106"/>
      <c r="C13" s="105">
        <v>7</v>
      </c>
      <c r="D13" s="106"/>
      <c r="E13" s="106"/>
      <c r="F13" s="105">
        <v>7</v>
      </c>
      <c r="G13" s="106"/>
      <c r="H13" s="106"/>
      <c r="I13" s="106"/>
      <c r="J13" s="106"/>
      <c r="K13" s="106"/>
      <c r="L13" s="106"/>
      <c r="M13" s="105">
        <v>2</v>
      </c>
      <c r="N13" s="107">
        <v>16</v>
      </c>
      <c r="O13" s="105"/>
      <c r="P13" s="111"/>
    </row>
    <row r="14" spans="1:16" ht="23" customHeight="1">
      <c r="A14" s="105" t="s">
        <v>133</v>
      </c>
      <c r="B14" s="106"/>
      <c r="C14" s="105">
        <v>2</v>
      </c>
      <c r="D14" s="106"/>
      <c r="E14" s="105">
        <f>5+4</f>
        <v>9</v>
      </c>
      <c r="F14" s="105">
        <v>1</v>
      </c>
      <c r="G14" s="106"/>
      <c r="H14" s="105">
        <v>4</v>
      </c>
      <c r="I14" s="106"/>
      <c r="J14" s="105">
        <v>5</v>
      </c>
      <c r="K14" s="105">
        <f>7+4</f>
        <v>11</v>
      </c>
      <c r="L14" s="106"/>
      <c r="M14" s="105">
        <v>5</v>
      </c>
      <c r="N14" s="107">
        <v>37</v>
      </c>
      <c r="O14" s="105"/>
      <c r="P14" s="111"/>
    </row>
    <row r="15" spans="1:16" ht="23" customHeight="1">
      <c r="A15" s="105" t="s">
        <v>134</v>
      </c>
      <c r="B15" s="105">
        <f>7+3</f>
        <v>10</v>
      </c>
      <c r="C15" s="106"/>
      <c r="D15" s="106"/>
      <c r="E15" s="106"/>
      <c r="F15" s="106"/>
      <c r="G15" s="106"/>
      <c r="H15" s="105">
        <v>5</v>
      </c>
      <c r="I15" s="106"/>
      <c r="J15" s="105">
        <v>4</v>
      </c>
      <c r="K15" s="105">
        <v>5</v>
      </c>
      <c r="L15" s="106"/>
      <c r="M15" s="105">
        <v>7</v>
      </c>
      <c r="N15" s="107">
        <v>31</v>
      </c>
      <c r="O15" s="105"/>
      <c r="P15" s="111"/>
    </row>
    <row r="16" spans="1:16" ht="23" customHeight="1">
      <c r="A16" s="120" t="s">
        <v>179</v>
      </c>
      <c r="B16" s="120">
        <v>4</v>
      </c>
      <c r="C16" s="120">
        <v>5</v>
      </c>
      <c r="D16" s="121"/>
      <c r="E16" s="120">
        <v>2</v>
      </c>
      <c r="F16" s="121"/>
      <c r="G16" s="121"/>
      <c r="H16" s="121"/>
      <c r="I16" s="121"/>
      <c r="J16" s="121"/>
      <c r="K16" s="121"/>
      <c r="L16" s="121"/>
      <c r="M16" s="121"/>
      <c r="N16" s="122">
        <v>11</v>
      </c>
      <c r="O16" s="123"/>
      <c r="P16" s="111"/>
    </row>
    <row r="17" spans="1:16" ht="23" customHeight="1">
      <c r="A17" s="94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111"/>
    </row>
    <row r="18" spans="1:16" ht="23" customHeight="1">
      <c r="A18" s="94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111"/>
    </row>
    <row r="19" spans="1:16" ht="23" customHeight="1">
      <c r="A19" s="94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11"/>
    </row>
    <row r="20" spans="1:16" ht="23" customHeight="1">
      <c r="A20" s="94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111"/>
    </row>
    <row r="21" spans="1:16" ht="23" customHeight="1">
      <c r="A21" s="94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1"/>
    </row>
    <row r="22" spans="1:16" ht="23" customHeight="1">
      <c r="A22" s="94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111"/>
    </row>
    <row r="23" spans="1:16" ht="23" customHeight="1">
      <c r="A23" s="94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11"/>
    </row>
    <row r="24" spans="1:16" ht="23" customHeight="1">
      <c r="A24" s="94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111"/>
    </row>
    <row r="25" spans="1:16" ht="23" customHeight="1">
      <c r="A25" s="94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11"/>
    </row>
    <row r="26" spans="1:16" ht="23" customHeight="1">
      <c r="A26" s="94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11"/>
    </row>
    <row r="27" spans="1:16" ht="23" customHeight="1">
      <c r="A27" s="176"/>
      <c r="B27" s="77"/>
      <c r="C27" s="77"/>
      <c r="D27" s="178"/>
      <c r="E27" s="178"/>
      <c r="F27" s="77"/>
      <c r="G27" s="77"/>
      <c r="H27" s="77"/>
      <c r="I27" s="77"/>
      <c r="J27" s="77"/>
      <c r="K27" s="77"/>
      <c r="L27" s="91"/>
      <c r="M27" s="77"/>
      <c r="N27" s="77"/>
      <c r="O27" s="180"/>
      <c r="P27" s="176"/>
    </row>
    <row r="28" spans="1:16" ht="23" customHeight="1">
      <c r="A28" s="177"/>
      <c r="B28" s="81"/>
      <c r="C28" s="81"/>
      <c r="D28" s="179"/>
      <c r="E28" s="179"/>
      <c r="F28" s="81"/>
      <c r="G28" s="81"/>
      <c r="H28" s="81"/>
      <c r="I28" s="81"/>
      <c r="J28" s="81"/>
      <c r="K28" s="81"/>
      <c r="L28" s="93"/>
      <c r="M28" s="81"/>
      <c r="N28" s="81"/>
      <c r="O28" s="181"/>
      <c r="P28" s="177"/>
    </row>
    <row r="29" spans="1:16" ht="23" customHeight="1">
      <c r="L29" s="90"/>
    </row>
    <row r="30" spans="1:16" ht="23" customHeight="1">
      <c r="A30" s="63"/>
      <c r="L30" s="90"/>
    </row>
    <row r="31" spans="1:16" ht="23" customHeight="1">
      <c r="L31" s="90"/>
    </row>
    <row r="32" spans="1:16" ht="23" customHeight="1">
      <c r="A32" s="62" t="s">
        <v>135</v>
      </c>
      <c r="L32" s="90"/>
    </row>
    <row r="33" spans="1:16" ht="23" customHeight="1">
      <c r="L33" s="90"/>
    </row>
    <row r="34" spans="1:16" ht="23" customHeight="1">
      <c r="A34" s="58" t="s">
        <v>136</v>
      </c>
      <c r="L34" s="90"/>
    </row>
    <row r="35" spans="1:16">
      <c r="A35" s="77" t="s">
        <v>16</v>
      </c>
      <c r="B35" s="176" t="s">
        <v>6</v>
      </c>
      <c r="C35" s="176" t="s">
        <v>7</v>
      </c>
      <c r="D35" s="176" t="s">
        <v>8</v>
      </c>
      <c r="E35" s="176" t="s">
        <v>9</v>
      </c>
      <c r="F35" s="176" t="s">
        <v>10</v>
      </c>
      <c r="G35" s="176" t="s">
        <v>0</v>
      </c>
      <c r="H35" s="176" t="s">
        <v>1</v>
      </c>
      <c r="I35" s="176" t="s">
        <v>2</v>
      </c>
      <c r="J35" s="176" t="s">
        <v>3</v>
      </c>
      <c r="K35" s="176" t="s">
        <v>4</v>
      </c>
      <c r="L35" s="91" t="s">
        <v>2</v>
      </c>
      <c r="M35" s="77" t="s">
        <v>111</v>
      </c>
      <c r="N35" s="176" t="s">
        <v>104</v>
      </c>
      <c r="O35" s="176" t="s">
        <v>17</v>
      </c>
      <c r="P35" s="176" t="s">
        <v>18</v>
      </c>
    </row>
    <row r="36" spans="1:16">
      <c r="A36" s="78" t="s">
        <v>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92" t="s">
        <v>110</v>
      </c>
      <c r="M36" s="78" t="s">
        <v>110</v>
      </c>
      <c r="N36" s="177"/>
      <c r="O36" s="177"/>
      <c r="P36" s="177"/>
    </row>
    <row r="37" spans="1:16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9"/>
    </row>
    <row r="38" spans="1:16" ht="23" customHeight="1">
      <c r="A38" s="105" t="s">
        <v>124</v>
      </c>
      <c r="B38" s="106"/>
      <c r="C38" s="106"/>
      <c r="D38" s="105">
        <v>2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7">
        <v>2</v>
      </c>
      <c r="O38" s="105"/>
      <c r="P38" s="78"/>
    </row>
    <row r="39" spans="1:16" ht="23" customHeight="1">
      <c r="A39" s="105" t="s">
        <v>125</v>
      </c>
      <c r="B39" s="105">
        <v>7</v>
      </c>
      <c r="C39" s="105">
        <v>3</v>
      </c>
      <c r="D39" s="105">
        <v>7</v>
      </c>
      <c r="E39" s="105">
        <v>2</v>
      </c>
      <c r="F39" s="105">
        <v>4</v>
      </c>
      <c r="G39" s="106"/>
      <c r="H39" s="105">
        <v>3</v>
      </c>
      <c r="I39" s="106"/>
      <c r="J39" s="106"/>
      <c r="K39" s="106"/>
      <c r="L39" s="106"/>
      <c r="M39" s="105">
        <v>4</v>
      </c>
      <c r="N39" s="107">
        <v>30</v>
      </c>
      <c r="O39" s="105"/>
      <c r="P39" s="78"/>
    </row>
    <row r="40" spans="1:16" ht="23" customHeight="1">
      <c r="A40" s="108" t="s">
        <v>126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0">
        <v>0</v>
      </c>
      <c r="O40" s="108"/>
      <c r="P40" s="78"/>
    </row>
    <row r="41" spans="1:16" ht="23" customHeight="1">
      <c r="A41" s="105" t="s">
        <v>127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5">
        <v>2</v>
      </c>
      <c r="N41" s="107">
        <v>2</v>
      </c>
      <c r="O41" s="105"/>
      <c r="P41" s="78"/>
    </row>
    <row r="42" spans="1:16" ht="23" customHeight="1">
      <c r="A42" s="105" t="s">
        <v>128</v>
      </c>
      <c r="B42" s="105">
        <v>3.5</v>
      </c>
      <c r="C42" s="106"/>
      <c r="D42" s="106"/>
      <c r="E42" s="106"/>
      <c r="F42" s="106"/>
      <c r="G42" s="106"/>
      <c r="H42" s="105">
        <v>7</v>
      </c>
      <c r="I42" s="106"/>
      <c r="J42" s="105" t="s">
        <v>171</v>
      </c>
      <c r="K42" s="105" t="s">
        <v>160</v>
      </c>
      <c r="L42" s="106"/>
      <c r="M42" s="105">
        <v>5</v>
      </c>
      <c r="N42" s="107">
        <v>32.5</v>
      </c>
      <c r="O42" s="105"/>
      <c r="P42" s="22"/>
    </row>
    <row r="43" spans="1:16" ht="23" customHeight="1">
      <c r="A43" s="105" t="s">
        <v>129</v>
      </c>
      <c r="B43" s="105">
        <v>1</v>
      </c>
      <c r="C43" s="106"/>
      <c r="D43" s="106"/>
      <c r="E43" s="106"/>
      <c r="F43" s="106"/>
      <c r="G43" s="106"/>
      <c r="H43" s="106"/>
      <c r="I43" s="106"/>
      <c r="J43" s="105">
        <v>1</v>
      </c>
      <c r="K43" s="106"/>
      <c r="L43" s="106"/>
      <c r="M43" s="106"/>
      <c r="N43" s="107">
        <v>2</v>
      </c>
      <c r="O43" s="105"/>
      <c r="P43" s="78"/>
    </row>
    <row r="44" spans="1:16" ht="17" customHeight="1">
      <c r="A44" s="105" t="s">
        <v>130</v>
      </c>
      <c r="B44" s="105" t="s">
        <v>178</v>
      </c>
      <c r="C44" s="106"/>
      <c r="D44" s="106"/>
      <c r="E44" s="105" t="s">
        <v>159</v>
      </c>
      <c r="F44" s="105">
        <v>2</v>
      </c>
      <c r="G44" s="106"/>
      <c r="H44" s="105" t="s">
        <v>168</v>
      </c>
      <c r="I44" s="106"/>
      <c r="J44" s="106"/>
      <c r="K44" s="106"/>
      <c r="L44" s="106"/>
      <c r="M44" s="105">
        <v>3</v>
      </c>
      <c r="N44" s="107">
        <v>28.5</v>
      </c>
      <c r="O44" s="105"/>
      <c r="P44" s="64"/>
    </row>
    <row r="45" spans="1:16" ht="17" customHeight="1">
      <c r="A45" s="105" t="s">
        <v>131</v>
      </c>
      <c r="B45" s="106"/>
      <c r="C45" s="105" t="s">
        <v>172</v>
      </c>
      <c r="D45" s="105" t="s">
        <v>160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7">
        <v>13</v>
      </c>
      <c r="O45" s="111"/>
      <c r="P45" s="84"/>
    </row>
    <row r="46" spans="1:16" ht="17" customHeight="1">
      <c r="A46" s="105" t="s">
        <v>132</v>
      </c>
      <c r="B46" s="105">
        <v>2</v>
      </c>
      <c r="C46" s="106"/>
      <c r="D46" s="105">
        <v>5</v>
      </c>
      <c r="E46" s="105" t="s">
        <v>163</v>
      </c>
      <c r="F46" s="105">
        <v>5</v>
      </c>
      <c r="G46" s="106"/>
      <c r="H46" s="106"/>
      <c r="I46" s="106"/>
      <c r="J46" s="106"/>
      <c r="K46" s="105">
        <v>7</v>
      </c>
      <c r="L46" s="106"/>
      <c r="M46" s="105">
        <v>1</v>
      </c>
      <c r="N46" s="107">
        <v>28</v>
      </c>
      <c r="O46" s="105"/>
    </row>
    <row r="47" spans="1:16" ht="17" customHeight="1">
      <c r="A47" s="105" t="s">
        <v>133</v>
      </c>
      <c r="B47" s="106"/>
      <c r="C47" s="105" t="s">
        <v>162</v>
      </c>
      <c r="D47" s="105">
        <v>1</v>
      </c>
      <c r="E47" s="105">
        <v>4</v>
      </c>
      <c r="F47" s="105" t="s">
        <v>171</v>
      </c>
      <c r="G47" s="106"/>
      <c r="H47" s="105">
        <v>4</v>
      </c>
      <c r="I47" s="106"/>
      <c r="J47" s="105" t="s">
        <v>169</v>
      </c>
      <c r="K47" s="105" t="s">
        <v>168</v>
      </c>
      <c r="L47" s="106"/>
      <c r="M47" s="105">
        <v>7</v>
      </c>
      <c r="N47" s="107">
        <v>48</v>
      </c>
      <c r="O47" s="105"/>
    </row>
    <row r="48" spans="1:16" ht="25">
      <c r="A48" s="108" t="s">
        <v>134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>
        <v>0</v>
      </c>
      <c r="O48" s="108"/>
    </row>
    <row r="49" spans="1:15" ht="17" customHeight="1">
      <c r="A49" s="105" t="s">
        <v>179</v>
      </c>
      <c r="B49" s="106"/>
      <c r="C49" s="105">
        <v>4</v>
      </c>
      <c r="D49" s="106"/>
      <c r="E49" s="106"/>
      <c r="F49" s="105">
        <v>1</v>
      </c>
      <c r="G49" s="106"/>
      <c r="H49" s="105">
        <v>1</v>
      </c>
      <c r="I49" s="106"/>
      <c r="J49" s="105">
        <v>5</v>
      </c>
      <c r="K49" s="105">
        <v>1</v>
      </c>
      <c r="L49" s="106"/>
      <c r="M49" s="106"/>
      <c r="N49" s="107">
        <v>12</v>
      </c>
      <c r="O49" s="111"/>
    </row>
  </sheetData>
  <mergeCells count="31">
    <mergeCell ref="G35:G36"/>
    <mergeCell ref="I35:I36"/>
    <mergeCell ref="N35:N36"/>
    <mergeCell ref="O35:O36"/>
    <mergeCell ref="P35:P36"/>
    <mergeCell ref="H35:H36"/>
    <mergeCell ref="A27:A28"/>
    <mergeCell ref="E27:E28"/>
    <mergeCell ref="O27:O28"/>
    <mergeCell ref="P27:P28"/>
    <mergeCell ref="D27:D28"/>
    <mergeCell ref="J35:J36"/>
    <mergeCell ref="K35:K36"/>
    <mergeCell ref="B35:B36"/>
    <mergeCell ref="C35:C36"/>
    <mergeCell ref="D35:D36"/>
    <mergeCell ref="E35:E36"/>
    <mergeCell ref="F35:F36"/>
    <mergeCell ref="B2:B3"/>
    <mergeCell ref="C2:C3"/>
    <mergeCell ref="D2:D3"/>
    <mergeCell ref="E2:E3"/>
    <mergeCell ref="F2:F3"/>
    <mergeCell ref="N2:N3"/>
    <mergeCell ref="O2:O3"/>
    <mergeCell ref="P2:P3"/>
    <mergeCell ref="G2:G3"/>
    <mergeCell ref="H2:H3"/>
    <mergeCell ref="I2:I3"/>
    <mergeCell ref="J2:J3"/>
    <mergeCell ref="K2:K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2022-11-11T07:42:22Z</dcterms:modified>
</cp:coreProperties>
</file>